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3595" windowHeight="11760" activeTab="2"/>
  </bookViews>
  <sheets>
    <sheet name="Résumé" sheetId="5" r:id="rId1"/>
    <sheet name="TCD" sheetId="8" r:id="rId2"/>
    <sheet name="vrais extraits et comparatif" sheetId="1" r:id="rId3"/>
    <sheet name="faux relevés 2008-2011 excel" sheetId="6" r:id="rId4"/>
    <sheet name="Feuil7" sheetId="7" r:id="rId5"/>
  </sheets>
  <definedNames>
    <definedName name="_xlnm._FilterDatabase" localSheetId="2" hidden="1">'vrais extraits et comparatif'!$A$4:$Y$709</definedName>
    <definedName name="_xlnm.Print_Titles" localSheetId="2">'vrais extraits et comparatif'!$1:$4</definedName>
    <definedName name="_xlnm.Print_Area" localSheetId="0">Résumé!$A$1:$N$42</definedName>
    <definedName name="_xlnm.Print_Area" localSheetId="2">'vrais extraits et comparatif'!$A$1:$U$713</definedName>
  </definedNames>
  <calcPr calcId="145621"/>
  <pivotCaches>
    <pivotCache cacheId="0" r:id="rId6"/>
  </pivotCaches>
</workbook>
</file>

<file path=xl/calcChain.xml><?xml version="1.0" encoding="utf-8"?>
<calcChain xmlns="http://schemas.openxmlformats.org/spreadsheetml/2006/main">
  <c r="U3" i="1" l="1"/>
  <c r="L219" i="1"/>
  <c r="L220" i="1" s="1"/>
  <c r="V145" i="6" l="1"/>
  <c r="I135" i="6"/>
  <c r="W128" i="6"/>
  <c r="W126" i="6"/>
  <c r="W127" i="6" s="1"/>
  <c r="V124" i="6"/>
  <c r="W104" i="6"/>
  <c r="W102" i="6"/>
  <c r="W103" i="6" s="1"/>
  <c r="V100" i="6"/>
  <c r="W69" i="6"/>
  <c r="W67" i="6"/>
  <c r="W68" i="6" s="1"/>
  <c r="V65" i="6"/>
  <c r="U698" i="1" l="1"/>
  <c r="U696" i="1"/>
  <c r="U695" i="1"/>
  <c r="U694" i="1"/>
  <c r="U693" i="1"/>
  <c r="U692" i="1"/>
  <c r="U690" i="1"/>
  <c r="U689" i="1"/>
  <c r="U688" i="1"/>
  <c r="U686" i="1"/>
  <c r="U683" i="1"/>
  <c r="U682" i="1"/>
  <c r="U679" i="1"/>
  <c r="U678" i="1"/>
  <c r="U676" i="1"/>
  <c r="U675" i="1"/>
  <c r="U673" i="1"/>
  <c r="U672" i="1"/>
  <c r="U670" i="1"/>
  <c r="U669" i="1"/>
  <c r="U666" i="1"/>
  <c r="U665" i="1"/>
  <c r="U664" i="1"/>
  <c r="U663" i="1"/>
  <c r="U661" i="1"/>
  <c r="U659" i="1"/>
  <c r="U656" i="1"/>
  <c r="U655" i="1"/>
  <c r="U653" i="1"/>
  <c r="U651" i="1"/>
  <c r="U649" i="1"/>
  <c r="U647" i="1"/>
  <c r="U645" i="1"/>
  <c r="U644" i="1"/>
  <c r="U641" i="1"/>
  <c r="U640" i="1"/>
  <c r="U638" i="1"/>
  <c r="U637" i="1"/>
  <c r="U636" i="1"/>
  <c r="U634" i="1"/>
  <c r="U630" i="1"/>
  <c r="U629" i="1"/>
  <c r="U627" i="1"/>
  <c r="U626" i="1"/>
  <c r="U625" i="1"/>
  <c r="U623" i="1"/>
  <c r="U622" i="1"/>
  <c r="U621" i="1"/>
  <c r="U620" i="1"/>
  <c r="U619" i="1"/>
  <c r="U618" i="1"/>
  <c r="U617" i="1"/>
  <c r="U615" i="1"/>
  <c r="U613" i="1"/>
  <c r="U612" i="1"/>
  <c r="U610" i="1"/>
  <c r="U609" i="1"/>
  <c r="U608" i="1"/>
  <c r="U607" i="1"/>
  <c r="U606" i="1"/>
  <c r="U604" i="1"/>
  <c r="U603" i="1"/>
  <c r="U602" i="1"/>
  <c r="U601" i="1"/>
  <c r="U600" i="1"/>
  <c r="U598" i="1"/>
  <c r="U597" i="1"/>
  <c r="U596" i="1"/>
  <c r="U595" i="1"/>
  <c r="U594" i="1"/>
  <c r="U593" i="1"/>
  <c r="U584" i="1"/>
  <c r="U583" i="1"/>
  <c r="U569" i="1"/>
  <c r="U559" i="1"/>
  <c r="U551" i="1"/>
  <c r="U549" i="1"/>
  <c r="U539" i="1"/>
  <c r="U538" i="1"/>
  <c r="U537" i="1"/>
  <c r="U536" i="1"/>
  <c r="U528" i="1"/>
  <c r="U526" i="1"/>
  <c r="U525" i="1"/>
  <c r="U524" i="1"/>
  <c r="U516" i="1"/>
  <c r="U514" i="1"/>
  <c r="U513" i="1"/>
  <c r="U512" i="1"/>
  <c r="U511" i="1"/>
  <c r="U502" i="1"/>
  <c r="U496" i="1"/>
  <c r="U489" i="1"/>
  <c r="U483" i="1"/>
  <c r="U481" i="1"/>
  <c r="U480" i="1"/>
  <c r="U478" i="1"/>
  <c r="U469" i="1"/>
  <c r="U468" i="1"/>
  <c r="U465" i="1"/>
  <c r="U456" i="1"/>
  <c r="U432" i="1"/>
  <c r="U419" i="1"/>
  <c r="U415" i="1"/>
  <c r="U411" i="1"/>
  <c r="U409" i="1"/>
  <c r="U405" i="1"/>
  <c r="U403" i="1"/>
  <c r="U401" i="1"/>
  <c r="U393" i="1"/>
  <c r="U386" i="1"/>
  <c r="U385" i="1"/>
  <c r="U383" i="1"/>
  <c r="U381" i="1"/>
  <c r="U378" i="1"/>
  <c r="U374" i="1"/>
  <c r="U368" i="1"/>
  <c r="U367" i="1"/>
  <c r="U365" i="1"/>
  <c r="U364" i="1"/>
  <c r="U363" i="1"/>
  <c r="U361" i="1"/>
  <c r="U358" i="1"/>
  <c r="U350" i="1"/>
  <c r="U344" i="1"/>
  <c r="U343" i="1"/>
  <c r="U342" i="1"/>
  <c r="U341" i="1"/>
  <c r="U340" i="1"/>
  <c r="U339" i="1"/>
  <c r="U338" i="1"/>
  <c r="U335" i="1"/>
  <c r="U333" i="1"/>
  <c r="U330" i="1"/>
  <c r="U329" i="1"/>
  <c r="U328" i="1"/>
  <c r="U327" i="1"/>
  <c r="U326" i="1"/>
  <c r="U323" i="1"/>
  <c r="U314" i="1"/>
  <c r="U311" i="1"/>
  <c r="U309" i="1"/>
  <c r="U303" i="1"/>
  <c r="U297" i="1"/>
  <c r="U292" i="1"/>
  <c r="U290" i="1"/>
  <c r="U287" i="1"/>
  <c r="U254" i="1"/>
  <c r="U248" i="1"/>
  <c r="U214" i="1"/>
  <c r="U118" i="1"/>
  <c r="U116" i="1"/>
  <c r="U115" i="1"/>
  <c r="U105" i="1"/>
  <c r="U103" i="1"/>
  <c r="U102" i="1"/>
  <c r="U101" i="1"/>
  <c r="U92" i="1"/>
  <c r="S588" i="1"/>
  <c r="S589" i="1"/>
  <c r="S590" i="1"/>
  <c r="S591" i="1"/>
  <c r="S592" i="1"/>
  <c r="S593" i="1"/>
  <c r="T593" i="1" s="1"/>
  <c r="S594" i="1"/>
  <c r="T594" i="1" s="1"/>
  <c r="S595" i="1"/>
  <c r="T595" i="1" s="1"/>
  <c r="S596" i="1"/>
  <c r="T596" i="1" s="1"/>
  <c r="S597" i="1"/>
  <c r="T597" i="1" s="1"/>
  <c r="S598" i="1"/>
  <c r="T598" i="1" s="1"/>
  <c r="S599" i="1"/>
  <c r="S600" i="1"/>
  <c r="T600" i="1" s="1"/>
  <c r="S601" i="1"/>
  <c r="T601" i="1" s="1"/>
  <c r="S602" i="1"/>
  <c r="T602" i="1" s="1"/>
  <c r="S603" i="1"/>
  <c r="T603" i="1" s="1"/>
  <c r="S604" i="1"/>
  <c r="T604" i="1" s="1"/>
  <c r="S605" i="1"/>
  <c r="S606" i="1"/>
  <c r="T606" i="1" s="1"/>
  <c r="S607" i="1"/>
  <c r="T607" i="1" s="1"/>
  <c r="S608" i="1"/>
  <c r="T608" i="1" s="1"/>
  <c r="S609" i="1"/>
  <c r="T609" i="1" s="1"/>
  <c r="S610" i="1"/>
  <c r="S611" i="1"/>
  <c r="S612" i="1"/>
  <c r="T612" i="1" s="1"/>
  <c r="S613" i="1"/>
  <c r="T613" i="1" s="1"/>
  <c r="S614" i="1"/>
  <c r="S615" i="1"/>
  <c r="T615" i="1" s="1"/>
  <c r="S616" i="1"/>
  <c r="S617" i="1"/>
  <c r="T617" i="1" s="1"/>
  <c r="S618" i="1"/>
  <c r="T618" i="1" s="1"/>
  <c r="S619" i="1"/>
  <c r="T619" i="1" s="1"/>
  <c r="S620" i="1"/>
  <c r="T620" i="1" s="1"/>
  <c r="S621" i="1"/>
  <c r="T621" i="1" s="1"/>
  <c r="S622" i="1"/>
  <c r="T622" i="1" s="1"/>
  <c r="S623" i="1"/>
  <c r="T623" i="1" s="1"/>
  <c r="S624" i="1"/>
  <c r="S625" i="1"/>
  <c r="T625" i="1" s="1"/>
  <c r="S626" i="1"/>
  <c r="T626" i="1" s="1"/>
  <c r="S627" i="1"/>
  <c r="T627" i="1" s="1"/>
  <c r="S628" i="1"/>
  <c r="S629" i="1"/>
  <c r="T629" i="1" s="1"/>
  <c r="S630" i="1"/>
  <c r="T630" i="1" s="1"/>
  <c r="S631" i="1"/>
  <c r="S632" i="1"/>
  <c r="T632" i="1" s="1"/>
  <c r="S633" i="1"/>
  <c r="S634" i="1"/>
  <c r="T634" i="1" s="1"/>
  <c r="S635" i="1"/>
  <c r="S636" i="1"/>
  <c r="T636" i="1" s="1"/>
  <c r="S637" i="1"/>
  <c r="T637" i="1" s="1"/>
  <c r="S638" i="1"/>
  <c r="T638" i="1" s="1"/>
  <c r="S639" i="1"/>
  <c r="T639" i="1" s="1"/>
  <c r="S640" i="1"/>
  <c r="T640" i="1" s="1"/>
  <c r="S641" i="1"/>
  <c r="T641" i="1" s="1"/>
  <c r="S642" i="1"/>
  <c r="T642" i="1" s="1"/>
  <c r="S643" i="1"/>
  <c r="S644" i="1"/>
  <c r="T644" i="1" s="1"/>
  <c r="S645" i="1"/>
  <c r="T645" i="1" s="1"/>
  <c r="S646" i="1"/>
  <c r="S647" i="1"/>
  <c r="T647" i="1" s="1"/>
  <c r="S648" i="1"/>
  <c r="T648" i="1" s="1"/>
  <c r="S649" i="1"/>
  <c r="T649" i="1" s="1"/>
  <c r="S650" i="1"/>
  <c r="S651" i="1"/>
  <c r="T651" i="1" s="1"/>
  <c r="S652" i="1"/>
  <c r="S653" i="1"/>
  <c r="T653" i="1" s="1"/>
  <c r="S654" i="1"/>
  <c r="S655" i="1"/>
  <c r="T655" i="1" s="1"/>
  <c r="S656" i="1"/>
  <c r="T656" i="1" s="1"/>
  <c r="S657" i="1"/>
  <c r="S658" i="1"/>
  <c r="S659" i="1"/>
  <c r="T659" i="1" s="1"/>
  <c r="S660" i="1"/>
  <c r="S661" i="1"/>
  <c r="T661" i="1" s="1"/>
  <c r="S662" i="1"/>
  <c r="T662" i="1" s="1"/>
  <c r="S663" i="1"/>
  <c r="T663" i="1" s="1"/>
  <c r="S664" i="1"/>
  <c r="T664" i="1" s="1"/>
  <c r="S665" i="1"/>
  <c r="T665" i="1" s="1"/>
  <c r="S666" i="1"/>
  <c r="T666" i="1" s="1"/>
  <c r="S667" i="1"/>
  <c r="S668" i="1"/>
  <c r="T668" i="1" s="1"/>
  <c r="S669" i="1"/>
  <c r="T669" i="1" s="1"/>
  <c r="S670" i="1"/>
  <c r="T670" i="1" s="1"/>
  <c r="S671" i="1"/>
  <c r="S672" i="1"/>
  <c r="T672" i="1" s="1"/>
  <c r="S673" i="1"/>
  <c r="T673" i="1" s="1"/>
  <c r="S674" i="1"/>
  <c r="S675" i="1"/>
  <c r="T675" i="1" s="1"/>
  <c r="S676" i="1"/>
  <c r="T676" i="1" s="1"/>
  <c r="S677" i="1"/>
  <c r="S678" i="1"/>
  <c r="T678" i="1" s="1"/>
  <c r="S679" i="1"/>
  <c r="T679" i="1" s="1"/>
  <c r="S680" i="1"/>
  <c r="S681" i="1"/>
  <c r="T681" i="1" s="1"/>
  <c r="S682" i="1"/>
  <c r="T682" i="1" s="1"/>
  <c r="S683" i="1"/>
  <c r="T683" i="1" s="1"/>
  <c r="S684" i="1"/>
  <c r="S685" i="1"/>
  <c r="S686" i="1"/>
  <c r="T686" i="1" s="1"/>
  <c r="S687" i="1"/>
  <c r="T687" i="1" s="1"/>
  <c r="S688" i="1"/>
  <c r="T688" i="1" s="1"/>
  <c r="S689" i="1"/>
  <c r="T689" i="1" s="1"/>
  <c r="S690" i="1"/>
  <c r="T690" i="1" s="1"/>
  <c r="S691" i="1"/>
  <c r="T691" i="1" s="1"/>
  <c r="S692" i="1"/>
  <c r="T692" i="1" s="1"/>
  <c r="S693" i="1"/>
  <c r="T693" i="1" s="1"/>
  <c r="S694" i="1"/>
  <c r="T694" i="1" s="1"/>
  <c r="S695" i="1"/>
  <c r="T695" i="1" s="1"/>
  <c r="S696" i="1"/>
  <c r="T696" i="1" s="1"/>
  <c r="S697" i="1"/>
  <c r="S698" i="1"/>
  <c r="S699" i="1"/>
  <c r="S700" i="1"/>
  <c r="S701" i="1"/>
  <c r="S702" i="1"/>
  <c r="S703" i="1"/>
  <c r="S704" i="1"/>
  <c r="T704" i="1" s="1"/>
  <c r="S587" i="1"/>
  <c r="T587" i="1" s="1"/>
  <c r="S586" i="1"/>
  <c r="T586" i="1" s="1"/>
  <c r="S585" i="1"/>
  <c r="T585" i="1" s="1"/>
  <c r="S584" i="1"/>
  <c r="T584" i="1" s="1"/>
  <c r="S583" i="1"/>
  <c r="T583" i="1" s="1"/>
  <c r="S582" i="1"/>
  <c r="T582" i="1" s="1"/>
  <c r="S581" i="1"/>
  <c r="T581" i="1" s="1"/>
  <c r="S580" i="1"/>
  <c r="T580" i="1" s="1"/>
  <c r="S579" i="1"/>
  <c r="S578" i="1"/>
  <c r="S577" i="1"/>
  <c r="S576" i="1"/>
  <c r="S575" i="1"/>
  <c r="S574" i="1"/>
  <c r="S573" i="1"/>
  <c r="S572" i="1"/>
  <c r="S571" i="1"/>
  <c r="S570" i="1"/>
  <c r="S569" i="1"/>
  <c r="T569" i="1" s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T516" i="1" s="1"/>
  <c r="S515" i="1"/>
  <c r="S514" i="1"/>
  <c r="T514" i="1" s="1"/>
  <c r="S513" i="1"/>
  <c r="T513" i="1" s="1"/>
  <c r="S512" i="1"/>
  <c r="T512" i="1" s="1"/>
  <c r="S511" i="1"/>
  <c r="T511" i="1" s="1"/>
  <c r="S510" i="1"/>
  <c r="S509" i="1"/>
  <c r="S508" i="1"/>
  <c r="S507" i="1"/>
  <c r="S506" i="1"/>
  <c r="S505" i="1"/>
  <c r="S504" i="1"/>
  <c r="S503" i="1"/>
  <c r="S502" i="1"/>
  <c r="T502" i="1" s="1"/>
  <c r="S501" i="1"/>
  <c r="S500" i="1"/>
  <c r="S499" i="1"/>
  <c r="S498" i="1"/>
  <c r="S497" i="1"/>
  <c r="S496" i="1"/>
  <c r="T496" i="1" s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T412" i="1" s="1"/>
  <c r="S411" i="1"/>
  <c r="T411" i="1" s="1"/>
  <c r="S410" i="1"/>
  <c r="S409" i="1"/>
  <c r="T409" i="1" s="1"/>
  <c r="S408" i="1"/>
  <c r="S407" i="1"/>
  <c r="S406" i="1"/>
  <c r="S405" i="1"/>
  <c r="T405" i="1" s="1"/>
  <c r="S404" i="1"/>
  <c r="S403" i="1"/>
  <c r="T403" i="1" s="1"/>
  <c r="S402" i="1"/>
  <c r="S401" i="1"/>
  <c r="T401" i="1" s="1"/>
  <c r="S400" i="1"/>
  <c r="S399" i="1"/>
  <c r="S398" i="1"/>
  <c r="S397" i="1"/>
  <c r="S396" i="1"/>
  <c r="S395" i="1"/>
  <c r="S394" i="1"/>
  <c r="S393" i="1"/>
  <c r="T393" i="1" s="1"/>
  <c r="S392" i="1"/>
  <c r="S391" i="1"/>
  <c r="S390" i="1"/>
  <c r="S389" i="1"/>
  <c r="S388" i="1"/>
  <c r="T388" i="1" s="1"/>
  <c r="S387" i="1"/>
  <c r="T387" i="1" s="1"/>
  <c r="S386" i="1"/>
  <c r="T386" i="1" s="1"/>
  <c r="S385" i="1"/>
  <c r="T385" i="1" s="1"/>
  <c r="S384" i="1"/>
  <c r="T384" i="1" s="1"/>
  <c r="S383" i="1"/>
  <c r="T383" i="1" s="1"/>
  <c r="S382" i="1"/>
  <c r="S381" i="1"/>
  <c r="T381" i="1" s="1"/>
  <c r="S380" i="1"/>
  <c r="S379" i="1"/>
  <c r="S378" i="1"/>
  <c r="T378" i="1" s="1"/>
  <c r="S377" i="1"/>
  <c r="S376" i="1"/>
  <c r="S375" i="1"/>
  <c r="S374" i="1"/>
  <c r="T374" i="1" s="1"/>
  <c r="S373" i="1"/>
  <c r="S372" i="1"/>
  <c r="S371" i="1"/>
  <c r="S370" i="1"/>
  <c r="S369" i="1"/>
  <c r="S368" i="1"/>
  <c r="T368" i="1" s="1"/>
  <c r="S367" i="1"/>
  <c r="T367" i="1" s="1"/>
  <c r="S366" i="1"/>
  <c r="S365" i="1"/>
  <c r="T365" i="1" s="1"/>
  <c r="S364" i="1"/>
  <c r="T364" i="1" s="1"/>
  <c r="S363" i="1"/>
  <c r="T363" i="1" s="1"/>
  <c r="S362" i="1"/>
  <c r="S361" i="1"/>
  <c r="T361" i="1" s="1"/>
  <c r="S360" i="1"/>
  <c r="S359" i="1"/>
  <c r="S358" i="1"/>
  <c r="T358" i="1" s="1"/>
  <c r="S357" i="1"/>
  <c r="S356" i="1"/>
  <c r="S355" i="1"/>
  <c r="S354" i="1"/>
  <c r="S353" i="1"/>
  <c r="S352" i="1"/>
  <c r="S351" i="1"/>
  <c r="S350" i="1"/>
  <c r="T350" i="1" s="1"/>
  <c r="S349" i="1"/>
  <c r="S348" i="1"/>
  <c r="S347" i="1"/>
  <c r="S346" i="1"/>
  <c r="S345" i="1"/>
  <c r="S344" i="1"/>
  <c r="T344" i="1" s="1"/>
  <c r="S343" i="1"/>
  <c r="T343" i="1" s="1"/>
  <c r="S342" i="1"/>
  <c r="T342" i="1" s="1"/>
  <c r="S341" i="1"/>
  <c r="T341" i="1" s="1"/>
  <c r="S340" i="1"/>
  <c r="T340" i="1" s="1"/>
  <c r="S339" i="1"/>
  <c r="T339" i="1" s="1"/>
  <c r="S338" i="1"/>
  <c r="T338" i="1" s="1"/>
  <c r="S337" i="1"/>
  <c r="S336" i="1"/>
  <c r="S335" i="1"/>
  <c r="T335" i="1" s="1"/>
  <c r="S334" i="1"/>
  <c r="S333" i="1"/>
  <c r="T333" i="1" s="1"/>
  <c r="S332" i="1"/>
  <c r="S331" i="1"/>
  <c r="S330" i="1"/>
  <c r="T330" i="1" s="1"/>
  <c r="S329" i="1"/>
  <c r="T329" i="1" s="1"/>
  <c r="S328" i="1"/>
  <c r="T328" i="1" s="1"/>
  <c r="S327" i="1"/>
  <c r="T327" i="1" s="1"/>
  <c r="S326" i="1"/>
  <c r="T326" i="1" s="1"/>
  <c r="S325" i="1"/>
  <c r="S324" i="1"/>
  <c r="T324" i="1" s="1"/>
  <c r="S323" i="1"/>
  <c r="T323" i="1" s="1"/>
  <c r="S322" i="1"/>
  <c r="S321" i="1"/>
  <c r="S320" i="1"/>
  <c r="S319" i="1"/>
  <c r="S318" i="1"/>
  <c r="S317" i="1"/>
  <c r="S316" i="1"/>
  <c r="S315" i="1"/>
  <c r="S314" i="1"/>
  <c r="T314" i="1" s="1"/>
  <c r="S313" i="1"/>
  <c r="S312" i="1"/>
  <c r="S311" i="1"/>
  <c r="T311" i="1" s="1"/>
  <c r="S310" i="1"/>
  <c r="S309" i="1"/>
  <c r="T309" i="1" s="1"/>
  <c r="S308" i="1"/>
  <c r="T308" i="1" s="1"/>
  <c r="S307" i="1"/>
  <c r="S306" i="1"/>
  <c r="S305" i="1"/>
  <c r="S304" i="1"/>
  <c r="S303" i="1"/>
  <c r="T303" i="1" s="1"/>
  <c r="S302" i="1"/>
  <c r="S301" i="1"/>
  <c r="S300" i="1"/>
  <c r="S299" i="1"/>
  <c r="S298" i="1"/>
  <c r="S297" i="1"/>
  <c r="T297" i="1" s="1"/>
  <c r="S296" i="1"/>
  <c r="S295" i="1"/>
  <c r="S294" i="1"/>
  <c r="S293" i="1"/>
  <c r="S292" i="1"/>
  <c r="T292" i="1" s="1"/>
  <c r="S291" i="1"/>
  <c r="S290" i="1"/>
  <c r="T290" i="1" s="1"/>
  <c r="S289" i="1"/>
  <c r="S288" i="1"/>
  <c r="S287" i="1"/>
  <c r="T287" i="1" s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T267" i="1" s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T254" i="1" s="1"/>
  <c r="S253" i="1"/>
  <c r="S252" i="1"/>
  <c r="S251" i="1"/>
  <c r="S250" i="1"/>
  <c r="S249" i="1"/>
  <c r="S248" i="1"/>
  <c r="T248" i="1" s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T214" i="1" s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T118" i="1" s="1"/>
  <c r="S117" i="1"/>
  <c r="S116" i="1"/>
  <c r="T116" i="1" s="1"/>
  <c r="S115" i="1"/>
  <c r="S114" i="1"/>
  <c r="S113" i="1"/>
  <c r="S112" i="1"/>
  <c r="S111" i="1"/>
  <c r="S110" i="1"/>
  <c r="S109" i="1"/>
  <c r="S108" i="1"/>
  <c r="S107" i="1"/>
  <c r="S106" i="1"/>
  <c r="S105" i="1"/>
  <c r="T105" i="1" s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T92" i="1" s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T47" i="1" s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L677" i="1"/>
  <c r="L679" i="1"/>
  <c r="L674" i="1"/>
  <c r="L660" i="1"/>
  <c r="L658" i="1"/>
  <c r="L650" i="1"/>
  <c r="L646" i="1"/>
  <c r="L647" i="1" s="1"/>
  <c r="L628" i="1"/>
  <c r="L624" i="1"/>
  <c r="L616" i="1"/>
  <c r="P589" i="1"/>
  <c r="P590" i="1" s="1"/>
  <c r="P591" i="1" s="1"/>
  <c r="P592" i="1" s="1"/>
  <c r="P593" i="1" s="1"/>
  <c r="P594" i="1" s="1"/>
  <c r="P595" i="1" s="1"/>
  <c r="P596" i="1" s="1"/>
  <c r="P597" i="1" s="1"/>
  <c r="P598" i="1" s="1"/>
  <c r="P599" i="1" s="1"/>
  <c r="P600" i="1" s="1"/>
  <c r="P601" i="1" s="1"/>
  <c r="P602" i="1" s="1"/>
  <c r="P603" i="1" s="1"/>
  <c r="P604" i="1" s="1"/>
  <c r="P605" i="1" s="1"/>
  <c r="P606" i="1" s="1"/>
  <c r="P607" i="1" s="1"/>
  <c r="P608" i="1" s="1"/>
  <c r="P609" i="1" s="1"/>
  <c r="P610" i="1" s="1"/>
  <c r="P611" i="1" s="1"/>
  <c r="P612" i="1" s="1"/>
  <c r="P613" i="1" s="1"/>
  <c r="P614" i="1" s="1"/>
  <c r="P615" i="1" s="1"/>
  <c r="P616" i="1" s="1"/>
  <c r="P617" i="1" s="1"/>
  <c r="P618" i="1" s="1"/>
  <c r="P619" i="1" s="1"/>
  <c r="P620" i="1" s="1"/>
  <c r="P621" i="1" s="1"/>
  <c r="P622" i="1" s="1"/>
  <c r="P623" i="1" s="1"/>
  <c r="P624" i="1" s="1"/>
  <c r="P625" i="1" s="1"/>
  <c r="P626" i="1" s="1"/>
  <c r="P627" i="1" s="1"/>
  <c r="P628" i="1" s="1"/>
  <c r="P629" i="1" s="1"/>
  <c r="P630" i="1" s="1"/>
  <c r="P631" i="1" s="1"/>
  <c r="P632" i="1" s="1"/>
  <c r="P633" i="1" s="1"/>
  <c r="P634" i="1" s="1"/>
  <c r="P635" i="1" s="1"/>
  <c r="P636" i="1" s="1"/>
  <c r="P637" i="1" s="1"/>
  <c r="P638" i="1" s="1"/>
  <c r="P639" i="1" s="1"/>
  <c r="P640" i="1" s="1"/>
  <c r="P641" i="1" s="1"/>
  <c r="P642" i="1" s="1"/>
  <c r="P643" i="1" s="1"/>
  <c r="P644" i="1" s="1"/>
  <c r="P645" i="1" s="1"/>
  <c r="P646" i="1" s="1"/>
  <c r="P647" i="1" s="1"/>
  <c r="P648" i="1" s="1"/>
  <c r="P649" i="1" s="1"/>
  <c r="P650" i="1" s="1"/>
  <c r="P651" i="1" s="1"/>
  <c r="P652" i="1" s="1"/>
  <c r="S6" i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P6" i="1"/>
  <c r="P7" i="1" s="1"/>
  <c r="P8" i="1" s="1"/>
  <c r="P9" i="1" s="1"/>
  <c r="P10" i="1" s="1"/>
  <c r="P309" i="1"/>
  <c r="P310" i="1" s="1"/>
  <c r="P311" i="1" s="1"/>
  <c r="P312" i="1" s="1"/>
  <c r="P313" i="1" s="1"/>
  <c r="P314" i="1" s="1"/>
  <c r="P315" i="1" s="1"/>
  <c r="P485" i="1"/>
  <c r="P486" i="1" s="1"/>
  <c r="P487" i="1" s="1"/>
  <c r="P488" i="1" s="1"/>
  <c r="P489" i="1" s="1"/>
  <c r="P490" i="1" s="1"/>
  <c r="P491" i="1" s="1"/>
  <c r="P492" i="1" s="1"/>
  <c r="U2" i="1" l="1"/>
  <c r="S2" i="1"/>
  <c r="T31" i="1"/>
  <c r="T101" i="1"/>
  <c r="T115" i="1"/>
  <c r="T9" i="1"/>
  <c r="T102" i="1"/>
  <c r="T20" i="1"/>
  <c r="T55" i="1"/>
  <c r="T103" i="1"/>
  <c r="T21" i="1"/>
  <c r="P653" i="1"/>
  <c r="P654" i="1" s="1"/>
  <c r="P655" i="1" s="1"/>
  <c r="P656" i="1" s="1"/>
  <c r="P657" i="1" s="1"/>
  <c r="P658" i="1" s="1"/>
  <c r="P659" i="1" s="1"/>
  <c r="P660" i="1" s="1"/>
  <c r="P661" i="1" s="1"/>
  <c r="P662" i="1" s="1"/>
  <c r="P663" i="1" s="1"/>
  <c r="P664" i="1" s="1"/>
  <c r="P665" i="1" s="1"/>
  <c r="P666" i="1" s="1"/>
  <c r="P667" i="1" s="1"/>
  <c r="P668" i="1" s="1"/>
  <c r="P669" i="1" s="1"/>
  <c r="P670" i="1" s="1"/>
  <c r="P671" i="1" s="1"/>
  <c r="P672" i="1" s="1"/>
  <c r="P673" i="1" s="1"/>
  <c r="P674" i="1" s="1"/>
  <c r="P11" i="1"/>
  <c r="L59" i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10" i="1" s="1"/>
  <c r="L211" i="1" s="1"/>
  <c r="L212" i="1" s="1"/>
  <c r="L213" i="1" s="1"/>
  <c r="L215" i="1" s="1"/>
  <c r="L216" i="1" s="1"/>
  <c r="L217" i="1" s="1"/>
  <c r="L218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P316" i="1"/>
  <c r="P317" i="1" s="1"/>
  <c r="P318" i="1" s="1"/>
  <c r="P319" i="1" s="1"/>
  <c r="P320" i="1" s="1"/>
  <c r="P321" i="1" s="1"/>
  <c r="P322" i="1" s="1"/>
  <c r="P493" i="1"/>
  <c r="P494" i="1" s="1"/>
  <c r="T2" i="1" l="1"/>
  <c r="P675" i="1"/>
  <c r="P676" i="1" s="1"/>
  <c r="P677" i="1" s="1"/>
  <c r="P678" i="1" s="1"/>
  <c r="P679" i="1" s="1"/>
  <c r="P680" i="1" s="1"/>
  <c r="P681" i="1" s="1"/>
  <c r="P682" i="1" s="1"/>
  <c r="P683" i="1" s="1"/>
  <c r="P684" i="1" s="1"/>
  <c r="P685" i="1" s="1"/>
  <c r="P686" i="1" s="1"/>
  <c r="P687" i="1" s="1"/>
  <c r="P688" i="1" s="1"/>
  <c r="P689" i="1" s="1"/>
  <c r="P690" i="1" s="1"/>
  <c r="P691" i="1" s="1"/>
  <c r="P692" i="1" s="1"/>
  <c r="P693" i="1" s="1"/>
  <c r="P694" i="1" s="1"/>
  <c r="P695" i="1" s="1"/>
  <c r="P696" i="1" s="1"/>
  <c r="P697" i="1" s="1"/>
  <c r="P698" i="1" s="1"/>
  <c r="P699" i="1" s="1"/>
  <c r="P700" i="1" s="1"/>
  <c r="P701" i="1" s="1"/>
  <c r="P702" i="1" s="1"/>
  <c r="P703" i="1" s="1"/>
  <c r="P704" i="1" s="1"/>
  <c r="P12" i="1"/>
  <c r="P13" i="1" s="1"/>
  <c r="P14" i="1" s="1"/>
  <c r="L209" i="1"/>
  <c r="L214" i="1"/>
  <c r="L249" i="1"/>
  <c r="L250" i="1" s="1"/>
  <c r="L251" i="1" s="1"/>
  <c r="L252" i="1" s="1"/>
  <c r="L253" i="1" s="1"/>
  <c r="L254" i="1" s="1"/>
  <c r="L255" i="1" s="1"/>
  <c r="L256" i="1" s="1"/>
  <c r="L257" i="1" s="1"/>
  <c r="L258" i="1" s="1"/>
  <c r="L259" i="1" s="1"/>
  <c r="L260" i="1" s="1"/>
  <c r="L261" i="1" s="1"/>
  <c r="L262" i="1" s="1"/>
  <c r="L263" i="1" s="1"/>
  <c r="L264" i="1" s="1"/>
  <c r="L265" i="1" s="1"/>
  <c r="L266" i="1" s="1"/>
  <c r="L267" i="1" s="1"/>
  <c r="L268" i="1" s="1"/>
  <c r="L269" i="1" s="1"/>
  <c r="L270" i="1" s="1"/>
  <c r="L272" i="1" s="1"/>
  <c r="L273" i="1" s="1"/>
  <c r="L274" i="1" s="1"/>
  <c r="L275" i="1" s="1"/>
  <c r="L276" i="1" s="1"/>
  <c r="L277" i="1" s="1"/>
  <c r="L278" i="1" s="1"/>
  <c r="L279" i="1" s="1"/>
  <c r="L280" i="1" s="1"/>
  <c r="L246" i="1"/>
  <c r="L247" i="1" s="1"/>
  <c r="L248" i="1" s="1"/>
  <c r="P323" i="1"/>
  <c r="P324" i="1" s="1"/>
  <c r="P325" i="1" s="1"/>
  <c r="P495" i="1"/>
  <c r="P15" i="1" l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L281" i="1"/>
  <c r="L283" i="1" s="1"/>
  <c r="L284" i="1" s="1"/>
  <c r="L285" i="1" s="1"/>
  <c r="L286" i="1" s="1"/>
  <c r="P326" i="1"/>
  <c r="P496" i="1"/>
  <c r="P497" i="1" s="1"/>
  <c r="P498" i="1" s="1"/>
  <c r="P499" i="1" s="1"/>
  <c r="P500" i="1" s="1"/>
  <c r="P501" i="1" s="1"/>
  <c r="P30" i="1" l="1"/>
  <c r="P31" i="1" s="1"/>
  <c r="P32" i="1" s="1"/>
  <c r="P33" i="1" s="1"/>
  <c r="P34" i="1" s="1"/>
  <c r="P35" i="1" s="1"/>
  <c r="P36" i="1" s="1"/>
  <c r="L282" i="1"/>
  <c r="L288" i="1"/>
  <c r="L289" i="1" s="1"/>
  <c r="L287" i="1"/>
  <c r="P327" i="1"/>
  <c r="P328" i="1" s="1"/>
  <c r="P329" i="1" s="1"/>
  <c r="P330" i="1" s="1"/>
  <c r="P331" i="1" s="1"/>
  <c r="P332" i="1" s="1"/>
  <c r="P502" i="1"/>
  <c r="P503" i="1" s="1"/>
  <c r="P504" i="1" s="1"/>
  <c r="P505" i="1" s="1"/>
  <c r="P506" i="1" s="1"/>
  <c r="P507" i="1" s="1"/>
  <c r="P508" i="1" s="1"/>
  <c r="P509" i="1" s="1"/>
  <c r="P37" i="1" l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L291" i="1"/>
  <c r="L290" i="1"/>
  <c r="P333" i="1"/>
  <c r="P334" i="1" s="1"/>
  <c r="P335" i="1" s="1"/>
  <c r="P336" i="1" s="1"/>
  <c r="P337" i="1" s="1"/>
  <c r="P510" i="1"/>
  <c r="P240" i="1" l="1"/>
  <c r="P241" i="1" s="1"/>
  <c r="P242" i="1" s="1"/>
  <c r="P243" i="1" s="1"/>
  <c r="P244" i="1" s="1"/>
  <c r="P245" i="1" s="1"/>
  <c r="L293" i="1"/>
  <c r="L294" i="1" s="1"/>
  <c r="L295" i="1" s="1"/>
  <c r="L296" i="1" s="1"/>
  <c r="L292" i="1"/>
  <c r="P338" i="1"/>
  <c r="P339" i="1" s="1"/>
  <c r="P340" i="1" s="1"/>
  <c r="P341" i="1" s="1"/>
  <c r="P342" i="1" s="1"/>
  <c r="P343" i="1" s="1"/>
  <c r="P344" i="1" s="1"/>
  <c r="P345" i="1" s="1"/>
  <c r="P346" i="1" s="1"/>
  <c r="P347" i="1" s="1"/>
  <c r="P348" i="1" s="1"/>
  <c r="P349" i="1" s="1"/>
  <c r="P511" i="1"/>
  <c r="P246" i="1" l="1"/>
  <c r="P247" i="1" s="1"/>
  <c r="P248" i="1" s="1"/>
  <c r="P249" i="1" s="1"/>
  <c r="P250" i="1" s="1"/>
  <c r="P251" i="1" s="1"/>
  <c r="P252" i="1" s="1"/>
  <c r="P253" i="1" s="1"/>
  <c r="P254" i="1" s="1"/>
  <c r="P255" i="1" s="1"/>
  <c r="P256" i="1" s="1"/>
  <c r="P257" i="1" s="1"/>
  <c r="P258" i="1" s="1"/>
  <c r="P259" i="1" s="1"/>
  <c r="P260" i="1" s="1"/>
  <c r="P261" i="1" s="1"/>
  <c r="P262" i="1" s="1"/>
  <c r="P263" i="1" s="1"/>
  <c r="P264" i="1" s="1"/>
  <c r="P265" i="1" s="1"/>
  <c r="P266" i="1" s="1"/>
  <c r="P267" i="1" s="1"/>
  <c r="P268" i="1" s="1"/>
  <c r="P269" i="1" s="1"/>
  <c r="P270" i="1" s="1"/>
  <c r="P271" i="1" s="1"/>
  <c r="P272" i="1" s="1"/>
  <c r="P273" i="1" s="1"/>
  <c r="P274" i="1" s="1"/>
  <c r="P275" i="1" s="1"/>
  <c r="P276" i="1" s="1"/>
  <c r="P277" i="1" s="1"/>
  <c r="P278" i="1" s="1"/>
  <c r="P279" i="1" s="1"/>
  <c r="P280" i="1" s="1"/>
  <c r="P281" i="1" s="1"/>
  <c r="P282" i="1" s="1"/>
  <c r="P283" i="1" s="1"/>
  <c r="P284" i="1" s="1"/>
  <c r="P285" i="1" s="1"/>
  <c r="P286" i="1" s="1"/>
  <c r="P287" i="1" s="1"/>
  <c r="P288" i="1" s="1"/>
  <c r="P289" i="1" s="1"/>
  <c r="P290" i="1" s="1"/>
  <c r="P291" i="1" s="1"/>
  <c r="P292" i="1" s="1"/>
  <c r="P293" i="1" s="1"/>
  <c r="P294" i="1" s="1"/>
  <c r="P295" i="1" s="1"/>
  <c r="P296" i="1" s="1"/>
  <c r="P297" i="1" s="1"/>
  <c r="P298" i="1" s="1"/>
  <c r="P299" i="1" s="1"/>
  <c r="P300" i="1" s="1"/>
  <c r="P301" i="1" s="1"/>
  <c r="P302" i="1" s="1"/>
  <c r="P303" i="1" s="1"/>
  <c r="P304" i="1" s="1"/>
  <c r="P305" i="1" s="1"/>
  <c r="P306" i="1" s="1"/>
  <c r="P307" i="1" s="1"/>
  <c r="L298" i="1"/>
  <c r="L299" i="1" s="1"/>
  <c r="L300" i="1" s="1"/>
  <c r="L301" i="1" s="1"/>
  <c r="L302" i="1" s="1"/>
  <c r="L297" i="1"/>
  <c r="P350" i="1"/>
  <c r="P351" i="1" s="1"/>
  <c r="P352" i="1" s="1"/>
  <c r="P353" i="1" s="1"/>
  <c r="P354" i="1" s="1"/>
  <c r="P355" i="1" s="1"/>
  <c r="P356" i="1" s="1"/>
  <c r="P357" i="1" s="1"/>
  <c r="P358" i="1" s="1"/>
  <c r="P359" i="1" s="1"/>
  <c r="P360" i="1" s="1"/>
  <c r="P361" i="1" s="1"/>
  <c r="P362" i="1" s="1"/>
  <c r="P363" i="1" s="1"/>
  <c r="P364" i="1" s="1"/>
  <c r="P365" i="1" s="1"/>
  <c r="P366" i="1" s="1"/>
  <c r="P367" i="1" s="1"/>
  <c r="P368" i="1" s="1"/>
  <c r="P369" i="1" s="1"/>
  <c r="P370" i="1" s="1"/>
  <c r="P371" i="1" s="1"/>
  <c r="P372" i="1" s="1"/>
  <c r="P373" i="1" s="1"/>
  <c r="P374" i="1" s="1"/>
  <c r="P375" i="1" s="1"/>
  <c r="P376" i="1" s="1"/>
  <c r="P377" i="1" s="1"/>
  <c r="P378" i="1" s="1"/>
  <c r="P379" i="1" s="1"/>
  <c r="P380" i="1" s="1"/>
  <c r="P381" i="1" s="1"/>
  <c r="P382" i="1" s="1"/>
  <c r="P383" i="1" s="1"/>
  <c r="P384" i="1" s="1"/>
  <c r="P385" i="1" s="1"/>
  <c r="P386" i="1" s="1"/>
  <c r="P387" i="1" s="1"/>
  <c r="P388" i="1" s="1"/>
  <c r="P389" i="1" s="1"/>
  <c r="P390" i="1" s="1"/>
  <c r="P391" i="1" s="1"/>
  <c r="P392" i="1" s="1"/>
  <c r="P512" i="1"/>
  <c r="P513" i="1" s="1"/>
  <c r="L304" i="1" l="1"/>
  <c r="L305" i="1" s="1"/>
  <c r="L303" i="1"/>
  <c r="P393" i="1"/>
  <c r="P394" i="1" s="1"/>
  <c r="P395" i="1" s="1"/>
  <c r="P396" i="1" s="1"/>
  <c r="P397" i="1" s="1"/>
  <c r="P398" i="1" s="1"/>
  <c r="P399" i="1" s="1"/>
  <c r="P400" i="1" s="1"/>
  <c r="P514" i="1"/>
  <c r="P515" i="1" s="1"/>
  <c r="P516" i="1" s="1"/>
  <c r="P517" i="1" s="1"/>
  <c r="P518" i="1" s="1"/>
  <c r="P519" i="1" s="1"/>
  <c r="P520" i="1" s="1"/>
  <c r="P521" i="1" s="1"/>
  <c r="P522" i="1" s="1"/>
  <c r="L306" i="1" l="1"/>
  <c r="L307" i="1" s="1"/>
  <c r="L308" i="1" s="1"/>
  <c r="L309" i="1" s="1"/>
  <c r="L310" i="1" s="1"/>
  <c r="P401" i="1"/>
  <c r="P402" i="1" s="1"/>
  <c r="P403" i="1" s="1"/>
  <c r="P404" i="1" s="1"/>
  <c r="P405" i="1" s="1"/>
  <c r="P406" i="1" s="1"/>
  <c r="P407" i="1" s="1"/>
  <c r="P408" i="1" s="1"/>
  <c r="P409" i="1" s="1"/>
  <c r="P410" i="1" s="1"/>
  <c r="P411" i="1" s="1"/>
  <c r="P523" i="1"/>
  <c r="L311" i="1" l="1"/>
  <c r="L312" i="1"/>
  <c r="L313" i="1" s="1"/>
  <c r="P412" i="1"/>
  <c r="P413" i="1" s="1"/>
  <c r="P524" i="1"/>
  <c r="P525" i="1" s="1"/>
  <c r="L315" i="1" l="1"/>
  <c r="L316" i="1" s="1"/>
  <c r="L317" i="1" s="1"/>
  <c r="L318" i="1" s="1"/>
  <c r="L319" i="1" s="1"/>
  <c r="L320" i="1" s="1"/>
  <c r="L321" i="1" s="1"/>
  <c r="L322" i="1" s="1"/>
  <c r="L323" i="1" s="1"/>
  <c r="L324" i="1" s="1"/>
  <c r="L325" i="1" s="1"/>
  <c r="L326" i="1" s="1"/>
  <c r="L314" i="1"/>
  <c r="P414" i="1"/>
  <c r="P415" i="1" s="1"/>
  <c r="P416" i="1" s="1"/>
  <c r="P417" i="1" s="1"/>
  <c r="P418" i="1" s="1"/>
  <c r="P419" i="1" s="1"/>
  <c r="P420" i="1" s="1"/>
  <c r="P421" i="1" s="1"/>
  <c r="P422" i="1" s="1"/>
  <c r="P423" i="1" s="1"/>
  <c r="P424" i="1" s="1"/>
  <c r="P425" i="1" s="1"/>
  <c r="P426" i="1" s="1"/>
  <c r="P427" i="1" s="1"/>
  <c r="P428" i="1" s="1"/>
  <c r="P429" i="1" s="1"/>
  <c r="P430" i="1" s="1"/>
  <c r="P431" i="1" s="1"/>
  <c r="P432" i="1" s="1"/>
  <c r="P433" i="1" s="1"/>
  <c r="P434" i="1" s="1"/>
  <c r="P435" i="1" s="1"/>
  <c r="P436" i="1" s="1"/>
  <c r="P437" i="1" s="1"/>
  <c r="P438" i="1" s="1"/>
  <c r="P439" i="1" s="1"/>
  <c r="P440" i="1" s="1"/>
  <c r="P441" i="1" s="1"/>
  <c r="P442" i="1" s="1"/>
  <c r="P443" i="1" s="1"/>
  <c r="P444" i="1" s="1"/>
  <c r="P445" i="1" s="1"/>
  <c r="P446" i="1" s="1"/>
  <c r="P447" i="1" s="1"/>
  <c r="P448" i="1" s="1"/>
  <c r="P449" i="1" s="1"/>
  <c r="P450" i="1" s="1"/>
  <c r="P451" i="1" s="1"/>
  <c r="P452" i="1" s="1"/>
  <c r="P453" i="1" s="1"/>
  <c r="P454" i="1" s="1"/>
  <c r="P455" i="1" s="1"/>
  <c r="P456" i="1" s="1"/>
  <c r="P457" i="1" s="1"/>
  <c r="P458" i="1" s="1"/>
  <c r="P459" i="1" s="1"/>
  <c r="P460" i="1" s="1"/>
  <c r="P461" i="1" s="1"/>
  <c r="P462" i="1" s="1"/>
  <c r="P463" i="1" s="1"/>
  <c r="P464" i="1" s="1"/>
  <c r="P465" i="1" s="1"/>
  <c r="P466" i="1" s="1"/>
  <c r="P467" i="1" s="1"/>
  <c r="P468" i="1" s="1"/>
  <c r="P469" i="1" s="1"/>
  <c r="P470" i="1" s="1"/>
  <c r="P471" i="1" s="1"/>
  <c r="P472" i="1" s="1"/>
  <c r="P473" i="1" s="1"/>
  <c r="P474" i="1" s="1"/>
  <c r="P475" i="1" s="1"/>
  <c r="P476" i="1" s="1"/>
  <c r="P477" i="1" s="1"/>
  <c r="P478" i="1" s="1"/>
  <c r="P479" i="1" s="1"/>
  <c r="P480" i="1" s="1"/>
  <c r="P481" i="1" s="1"/>
  <c r="P482" i="1" s="1"/>
  <c r="P483" i="1" s="1"/>
  <c r="P526" i="1"/>
  <c r="P527" i="1" s="1"/>
  <c r="P528" i="1" s="1"/>
  <c r="P529" i="1" s="1"/>
  <c r="P530" i="1" s="1"/>
  <c r="P531" i="1" s="1"/>
  <c r="P532" i="1" s="1"/>
  <c r="P533" i="1" s="1"/>
  <c r="P534" i="1" s="1"/>
  <c r="P535" i="1" l="1"/>
  <c r="P536" i="1" s="1"/>
  <c r="P537" i="1" s="1"/>
  <c r="P538" i="1" s="1"/>
  <c r="P539" i="1" s="1"/>
  <c r="P540" i="1" s="1"/>
  <c r="P541" i="1" s="1"/>
  <c r="P542" i="1" s="1"/>
  <c r="P543" i="1" s="1"/>
  <c r="P544" i="1" s="1"/>
  <c r="P545" i="1" s="1"/>
  <c r="P546" i="1" s="1"/>
  <c r="P547" i="1" s="1"/>
  <c r="P548" i="1" s="1"/>
  <c r="P549" i="1" s="1"/>
  <c r="P550" i="1" s="1"/>
  <c r="P551" i="1" s="1"/>
  <c r="P552" i="1" s="1"/>
  <c r="P553" i="1" s="1"/>
  <c r="P554" i="1" s="1"/>
  <c r="P555" i="1" s="1"/>
  <c r="P556" i="1" s="1"/>
  <c r="P557" i="1" s="1"/>
  <c r="P558" i="1" s="1"/>
  <c r="P559" i="1" s="1"/>
  <c r="P560" i="1" s="1"/>
  <c r="P561" i="1" s="1"/>
  <c r="P562" i="1" s="1"/>
  <c r="P563" i="1" s="1"/>
  <c r="P564" i="1" s="1"/>
  <c r="P565" i="1" s="1"/>
  <c r="P566" i="1" s="1"/>
  <c r="P567" i="1" s="1"/>
  <c r="P568" i="1" s="1"/>
  <c r="P569" i="1" s="1"/>
  <c r="P570" i="1" s="1"/>
  <c r="P571" i="1" s="1"/>
  <c r="P572" i="1" s="1"/>
  <c r="P573" i="1" s="1"/>
  <c r="P574" i="1" s="1"/>
  <c r="P575" i="1" s="1"/>
  <c r="P576" i="1" s="1"/>
  <c r="P577" i="1" s="1"/>
  <c r="P578" i="1" s="1"/>
  <c r="P579" i="1" s="1"/>
  <c r="P580" i="1" s="1"/>
  <c r="P581" i="1" s="1"/>
  <c r="P582" i="1" s="1"/>
  <c r="P583" i="1" s="1"/>
  <c r="P584" i="1" s="1"/>
  <c r="P585" i="1" s="1"/>
  <c r="P586" i="1" s="1"/>
  <c r="P587" i="1" s="1"/>
  <c r="L331" i="1"/>
  <c r="L332" i="1" s="1"/>
  <c r="L327" i="1"/>
  <c r="L328" i="1" s="1"/>
  <c r="L329" i="1" s="1"/>
  <c r="L330" i="1" s="1"/>
  <c r="L334" i="1" l="1"/>
  <c r="L333" i="1"/>
  <c r="L336" i="1" l="1"/>
  <c r="L337" i="1" s="1"/>
  <c r="L335" i="1"/>
  <c r="L345" i="1" l="1"/>
  <c r="L346" i="1" s="1"/>
  <c r="L347" i="1" s="1"/>
  <c r="L348" i="1" s="1"/>
  <c r="L349" i="1" s="1"/>
  <c r="L338" i="1"/>
  <c r="L339" i="1" s="1"/>
  <c r="L340" i="1" s="1"/>
  <c r="L341" i="1" s="1"/>
  <c r="L342" i="1" s="1"/>
  <c r="L343" i="1" s="1"/>
  <c r="L344" i="1" s="1"/>
  <c r="L351" i="1" l="1"/>
  <c r="L352" i="1" s="1"/>
  <c r="L353" i="1" s="1"/>
  <c r="L354" i="1" s="1"/>
  <c r="L355" i="1" s="1"/>
  <c r="L356" i="1" s="1"/>
  <c r="L357" i="1" s="1"/>
  <c r="L358" i="1" s="1"/>
  <c r="L359" i="1" s="1"/>
  <c r="L360" i="1" s="1"/>
  <c r="L361" i="1" s="1"/>
  <c r="L362" i="1" s="1"/>
  <c r="L363" i="1" s="1"/>
  <c r="L364" i="1" s="1"/>
  <c r="L365" i="1" s="1"/>
  <c r="L366" i="1" s="1"/>
  <c r="L367" i="1" s="1"/>
  <c r="L368" i="1" s="1"/>
  <c r="L369" i="1" s="1"/>
  <c r="L370" i="1" s="1"/>
  <c r="L371" i="1" s="1"/>
  <c r="L372" i="1" s="1"/>
  <c r="L373" i="1" s="1"/>
  <c r="L374" i="1" s="1"/>
  <c r="L375" i="1" s="1"/>
  <c r="L376" i="1" s="1"/>
  <c r="L377" i="1" s="1"/>
  <c r="L378" i="1" s="1"/>
  <c r="L379" i="1" s="1"/>
  <c r="L380" i="1" s="1"/>
  <c r="L381" i="1" s="1"/>
  <c r="L382" i="1" s="1"/>
  <c r="L383" i="1" s="1"/>
  <c r="L384" i="1" s="1"/>
  <c r="L385" i="1" s="1"/>
  <c r="L386" i="1" s="1"/>
  <c r="L387" i="1" s="1"/>
  <c r="L388" i="1" s="1"/>
  <c r="L389" i="1" s="1"/>
  <c r="L390" i="1" s="1"/>
  <c r="L391" i="1" s="1"/>
  <c r="L392" i="1" s="1"/>
  <c r="L393" i="1" s="1"/>
  <c r="L394" i="1" s="1"/>
  <c r="L395" i="1" s="1"/>
  <c r="L396" i="1" s="1"/>
  <c r="L397" i="1" s="1"/>
  <c r="L398" i="1" s="1"/>
  <c r="L399" i="1" s="1"/>
  <c r="L400" i="1" s="1"/>
  <c r="L401" i="1" s="1"/>
  <c r="L402" i="1" s="1"/>
  <c r="L403" i="1" s="1"/>
  <c r="L404" i="1" s="1"/>
  <c r="L405" i="1" s="1"/>
  <c r="L406" i="1" s="1"/>
  <c r="L407" i="1" s="1"/>
  <c r="L408" i="1" s="1"/>
  <c r="L409" i="1" s="1"/>
  <c r="L410" i="1" s="1"/>
  <c r="L411" i="1" s="1"/>
  <c r="L412" i="1" s="1"/>
  <c r="L413" i="1" s="1"/>
  <c r="L414" i="1" s="1"/>
  <c r="L415" i="1" s="1"/>
  <c r="L416" i="1" s="1"/>
  <c r="L417" i="1" s="1"/>
  <c r="L418" i="1" s="1"/>
  <c r="L419" i="1" s="1"/>
  <c r="L420" i="1" s="1"/>
  <c r="L421" i="1" s="1"/>
  <c r="L422" i="1" s="1"/>
  <c r="L423" i="1" s="1"/>
  <c r="L424" i="1" s="1"/>
  <c r="L425" i="1" s="1"/>
  <c r="L426" i="1" s="1"/>
  <c r="L427" i="1" s="1"/>
  <c r="L428" i="1" s="1"/>
  <c r="L429" i="1" s="1"/>
  <c r="L430" i="1" s="1"/>
  <c r="L431" i="1" s="1"/>
  <c r="L432" i="1" s="1"/>
  <c r="L433" i="1" s="1"/>
  <c r="L434" i="1" s="1"/>
  <c r="L435" i="1" s="1"/>
  <c r="L436" i="1" s="1"/>
  <c r="L437" i="1" s="1"/>
  <c r="L438" i="1" s="1"/>
  <c r="L439" i="1" s="1"/>
  <c r="L440" i="1" s="1"/>
  <c r="L441" i="1" s="1"/>
  <c r="L442" i="1" s="1"/>
  <c r="L443" i="1" s="1"/>
  <c r="L444" i="1" s="1"/>
  <c r="L445" i="1" s="1"/>
  <c r="L446" i="1" s="1"/>
  <c r="L447" i="1" s="1"/>
  <c r="L448" i="1" s="1"/>
  <c r="L449" i="1" s="1"/>
  <c r="L450" i="1" s="1"/>
  <c r="L451" i="1" s="1"/>
  <c r="L452" i="1" s="1"/>
  <c r="L453" i="1" s="1"/>
  <c r="L454" i="1" s="1"/>
  <c r="L455" i="1" s="1"/>
  <c r="L456" i="1" s="1"/>
  <c r="L457" i="1" s="1"/>
  <c r="L458" i="1" s="1"/>
  <c r="L459" i="1" s="1"/>
  <c r="L460" i="1" s="1"/>
  <c r="L461" i="1" s="1"/>
  <c r="L462" i="1" s="1"/>
  <c r="L463" i="1" s="1"/>
  <c r="L464" i="1" s="1"/>
  <c r="L465" i="1" s="1"/>
  <c r="L466" i="1" s="1"/>
  <c r="L467" i="1" s="1"/>
  <c r="L468" i="1" s="1"/>
  <c r="L469" i="1" s="1"/>
  <c r="L470" i="1" s="1"/>
  <c r="L471" i="1" s="1"/>
  <c r="L472" i="1" s="1"/>
  <c r="L473" i="1" s="1"/>
  <c r="L474" i="1" s="1"/>
  <c r="L475" i="1" s="1"/>
  <c r="L476" i="1" s="1"/>
  <c r="L477" i="1" s="1"/>
  <c r="L478" i="1" s="1"/>
  <c r="L479" i="1" s="1"/>
  <c r="L480" i="1" s="1"/>
  <c r="L481" i="1" s="1"/>
  <c r="L482" i="1" s="1"/>
  <c r="L483" i="1" s="1"/>
  <c r="L484" i="1" s="1"/>
  <c r="L485" i="1" s="1"/>
  <c r="L486" i="1" s="1"/>
  <c r="L487" i="1" s="1"/>
  <c r="L488" i="1" s="1"/>
  <c r="L489" i="1" s="1"/>
  <c r="L490" i="1" s="1"/>
  <c r="L491" i="1" s="1"/>
  <c r="L492" i="1" s="1"/>
  <c r="L493" i="1" s="1"/>
  <c r="L494" i="1" s="1"/>
  <c r="L495" i="1" s="1"/>
  <c r="L496" i="1" s="1"/>
  <c r="L497" i="1" s="1"/>
  <c r="L498" i="1" s="1"/>
  <c r="L499" i="1" s="1"/>
  <c r="L500" i="1" s="1"/>
  <c r="L501" i="1" s="1"/>
  <c r="L502" i="1" s="1"/>
  <c r="L503" i="1" s="1"/>
  <c r="L504" i="1" s="1"/>
  <c r="L505" i="1" s="1"/>
  <c r="L506" i="1" s="1"/>
  <c r="L507" i="1" s="1"/>
  <c r="L508" i="1" s="1"/>
  <c r="L509" i="1" s="1"/>
  <c r="L510" i="1" s="1"/>
  <c r="L511" i="1" s="1"/>
  <c r="L512" i="1" s="1"/>
  <c r="L513" i="1" s="1"/>
  <c r="L514" i="1" s="1"/>
  <c r="L515" i="1" s="1"/>
  <c r="L516" i="1" s="1"/>
  <c r="L517" i="1" s="1"/>
  <c r="L518" i="1" s="1"/>
  <c r="L519" i="1" s="1"/>
  <c r="L520" i="1" s="1"/>
  <c r="L521" i="1" s="1"/>
  <c r="L522" i="1" s="1"/>
  <c r="L523" i="1" s="1"/>
  <c r="L524" i="1" s="1"/>
  <c r="L525" i="1" s="1"/>
  <c r="L526" i="1" s="1"/>
  <c r="L527" i="1" s="1"/>
  <c r="L528" i="1" s="1"/>
  <c r="L529" i="1" s="1"/>
  <c r="L530" i="1" s="1"/>
  <c r="L531" i="1" s="1"/>
  <c r="L532" i="1" s="1"/>
  <c r="L533" i="1" s="1"/>
  <c r="L534" i="1" s="1"/>
  <c r="L350" i="1"/>
  <c r="L535" i="1" l="1"/>
  <c r="L536" i="1" s="1"/>
  <c r="L537" i="1" s="1"/>
  <c r="L538" i="1" s="1"/>
  <c r="L539" i="1" s="1"/>
  <c r="L540" i="1" s="1"/>
  <c r="L541" i="1" s="1"/>
  <c r="L542" i="1" s="1"/>
  <c r="L543" i="1" s="1"/>
  <c r="L544" i="1" s="1"/>
  <c r="L545" i="1" s="1"/>
  <c r="L546" i="1" s="1"/>
  <c r="L547" i="1" s="1"/>
  <c r="L548" i="1" s="1"/>
  <c r="L549" i="1" s="1"/>
  <c r="L550" i="1" s="1"/>
  <c r="L551" i="1" s="1"/>
  <c r="L552" i="1" s="1"/>
  <c r="L553" i="1" s="1"/>
  <c r="L554" i="1" s="1"/>
  <c r="L555" i="1" s="1"/>
  <c r="L556" i="1" s="1"/>
  <c r="L557" i="1" s="1"/>
  <c r="L558" i="1" s="1"/>
  <c r="L559" i="1" s="1"/>
  <c r="L560" i="1" s="1"/>
  <c r="L561" i="1" s="1"/>
  <c r="L562" i="1" s="1"/>
  <c r="L563" i="1" s="1"/>
  <c r="L564" i="1" s="1"/>
  <c r="L565" i="1" s="1"/>
  <c r="L566" i="1" s="1"/>
  <c r="L567" i="1" s="1"/>
  <c r="L568" i="1" s="1"/>
  <c r="L569" i="1" s="1"/>
  <c r="L570" i="1" s="1"/>
  <c r="L571" i="1" s="1"/>
  <c r="L572" i="1" s="1"/>
  <c r="L573" i="1" s="1"/>
  <c r="L574" i="1" s="1"/>
  <c r="L575" i="1" s="1"/>
  <c r="L576" i="1" s="1"/>
  <c r="L577" i="1" s="1"/>
  <c r="L578" i="1" s="1"/>
  <c r="L579" i="1" s="1"/>
  <c r="L580" i="1" s="1"/>
  <c r="L581" i="1" s="1"/>
  <c r="L582" i="1" s="1"/>
</calcChain>
</file>

<file path=xl/sharedStrings.xml><?xml version="1.0" encoding="utf-8"?>
<sst xmlns="http://schemas.openxmlformats.org/spreadsheetml/2006/main" count="4795" uniqueCount="476">
  <si>
    <t>Comptes AXA (BASEL)</t>
  </si>
  <si>
    <t>751-2001172-05</t>
  </si>
  <si>
    <t>Date</t>
  </si>
  <si>
    <t>Description</t>
  </si>
  <si>
    <t xml:space="preserve"> Nom partie adverse</t>
  </si>
  <si>
    <t>Partie adverse/réf.</t>
  </si>
  <si>
    <t>Montant</t>
  </si>
  <si>
    <t>611048577064</t>
  </si>
  <si>
    <t>Intérêts créditeurs</t>
  </si>
  <si>
    <t>03.01.11</t>
  </si>
  <si>
    <t>Précompte mobilier 15%</t>
  </si>
  <si>
    <t>Frais de gestion annuels</t>
  </si>
  <si>
    <t>08.02.11</t>
  </si>
  <si>
    <t>22.02.11</t>
  </si>
  <si>
    <t>05.04.11</t>
  </si>
  <si>
    <t>340037550051'</t>
  </si>
  <si>
    <t>611048577064'</t>
  </si>
  <si>
    <t>10.06.11</t>
  </si>
  <si>
    <t>348027025880</t>
  </si>
  <si>
    <t>240045345884'</t>
  </si>
  <si>
    <t>14.06.11</t>
  </si>
  <si>
    <t>31.12.10</t>
  </si>
  <si>
    <t>001420253687</t>
  </si>
  <si>
    <t>776599331674</t>
  </si>
  <si>
    <t>31.12.11</t>
  </si>
  <si>
    <t>Solde</t>
  </si>
  <si>
    <t>Séminaire Episcopal</t>
  </si>
  <si>
    <t>ALE</t>
  </si>
  <si>
    <t>01/04</t>
  </si>
  <si>
    <t>03/04</t>
  </si>
  <si>
    <t>02/04</t>
  </si>
  <si>
    <t>S. Meys</t>
  </si>
  <si>
    <t>43/2010</t>
  </si>
  <si>
    <t>Balteau</t>
  </si>
  <si>
    <t>01/10</t>
  </si>
  <si>
    <t>lhoest</t>
  </si>
  <si>
    <t>Lhoest</t>
  </si>
  <si>
    <t>02/10</t>
  </si>
  <si>
    <t>S.Meys</t>
  </si>
  <si>
    <t>Erreur</t>
  </si>
  <si>
    <t>01.01.10</t>
  </si>
  <si>
    <t>01.03.10</t>
  </si>
  <si>
    <t>14.06.10</t>
  </si>
  <si>
    <t>18.06.10</t>
  </si>
  <si>
    <t>05.07.10</t>
  </si>
  <si>
    <t>22.10.10</t>
  </si>
  <si>
    <t>02.11.10</t>
  </si>
  <si>
    <t>22.11.10</t>
  </si>
  <si>
    <t>732002773443</t>
  </si>
  <si>
    <t>340037550051</t>
  </si>
  <si>
    <t>JP Veys</t>
  </si>
  <si>
    <t>ART Service</t>
  </si>
  <si>
    <t>Alarme-Contrôle</t>
  </si>
  <si>
    <t>M.Adelaire</t>
  </si>
  <si>
    <t>Celem computers</t>
  </si>
  <si>
    <t>Socotel</t>
  </si>
  <si>
    <t>15.01.09</t>
  </si>
  <si>
    <t>Henry &amp; Mersch</t>
  </si>
  <si>
    <t>Vrancken</t>
  </si>
  <si>
    <t>Zillès</t>
  </si>
  <si>
    <t>Cimino</t>
  </si>
  <si>
    <t>Not.Bovy</t>
  </si>
  <si>
    <t>Not.Determe</t>
  </si>
  <si>
    <t>Art et Métal</t>
  </si>
  <si>
    <t>TDF</t>
  </si>
  <si>
    <t>A.M.C</t>
  </si>
  <si>
    <t>Not.Delmotte</t>
  </si>
  <si>
    <t>22.02.08</t>
  </si>
  <si>
    <t>Versement  chèque au compte</t>
  </si>
  <si>
    <t>13.03.08</t>
  </si>
  <si>
    <t>13.06.08</t>
  </si>
  <si>
    <t>18.06.08</t>
  </si>
  <si>
    <t>Versement</t>
  </si>
  <si>
    <t>chèque au compte</t>
  </si>
  <si>
    <r>
      <t xml:space="preserve">Précompte mobilier </t>
    </r>
    <r>
      <rPr>
        <sz val="11"/>
        <color indexed="8"/>
        <rFont val="Calibri"/>
        <family val="2"/>
        <scheme val="minor"/>
      </rPr>
      <t>15%</t>
    </r>
  </si>
  <si>
    <t>prélèvement d'espèces</t>
  </si>
  <si>
    <t>Capitalisation</t>
  </si>
  <si>
    <t>630 125008407</t>
  </si>
  <si>
    <t>B. Debrus</t>
  </si>
  <si>
    <t>Selon AXA</t>
  </si>
  <si>
    <t>Luc Duchateau</t>
  </si>
  <si>
    <t>v</t>
  </si>
  <si>
    <t>Halleux Thyssen</t>
  </si>
  <si>
    <t>Detem</t>
  </si>
  <si>
    <t>MAM</t>
  </si>
  <si>
    <t>Virement européen inexécutable</t>
  </si>
  <si>
    <t>Ministère des Finances</t>
  </si>
  <si>
    <t>Solde banque recalculé</t>
  </si>
  <si>
    <t>Solde recalculé AXA</t>
  </si>
  <si>
    <t>Trésorerie</t>
  </si>
  <si>
    <t>"trop perçu" - Pierre Defourny, Société CI, Pl de Bronckaert</t>
  </si>
  <si>
    <t>3021764D</t>
  </si>
  <si>
    <t>Economat</t>
  </si>
  <si>
    <t>Retrait guichet - Luc Duchateau</t>
  </si>
  <si>
    <t>Acpte cuisine</t>
  </si>
  <si>
    <t>remboursement double paiement</t>
  </si>
  <si>
    <t>Acpte voiture</t>
  </si>
  <si>
    <t>Plomberie</t>
  </si>
  <si>
    <t>Acomptes</t>
  </si>
  <si>
    <t>Acomptes chassis</t>
  </si>
  <si>
    <t>068-2302720-64</t>
  </si>
  <si>
    <t>Acomptes peintures</t>
  </si>
  <si>
    <t>000-0061371-67</t>
  </si>
  <si>
    <t>Acpte 11-3-08</t>
  </si>
  <si>
    <t>Immo 2001 - Bovendael Lot 4</t>
  </si>
  <si>
    <t>TDS</t>
  </si>
  <si>
    <t>Trop versé le 30/4</t>
  </si>
  <si>
    <t>340-0568636-60</t>
  </si>
  <si>
    <t>Actes Urbanicom</t>
  </si>
  <si>
    <t>Mobilier</t>
  </si>
  <si>
    <t>Bril Dupuis</t>
  </si>
  <si>
    <t>immo 2001 - Lot 6</t>
  </si>
  <si>
    <t>acomptes divers</t>
  </si>
  <si>
    <t>acomptes chassis</t>
  </si>
  <si>
    <t>acompte</t>
  </si>
  <si>
    <t>240-05340000-19</t>
  </si>
  <si>
    <t>Halleux</t>
  </si>
  <si>
    <t>Alarme contrôle</t>
  </si>
  <si>
    <t>340-0995805-41</t>
  </si>
  <si>
    <t>068-2309112-54</t>
  </si>
  <si>
    <t>Administration du cadastre</t>
  </si>
  <si>
    <t>679--84</t>
  </si>
  <si>
    <t>827-7109718-02</t>
  </si>
  <si>
    <t>via Ethias</t>
  </si>
  <si>
    <t>ID : V12953</t>
  </si>
  <si>
    <t>actes 18/4/07</t>
  </si>
  <si>
    <t>fact 07/071</t>
  </si>
  <si>
    <t>340-0311389-57</t>
  </si>
  <si>
    <t>000-3119968-60</t>
  </si>
  <si>
    <t>Mr Lamy - Jery Remy (Dommartin)</t>
  </si>
  <si>
    <t>fact 479/06</t>
  </si>
  <si>
    <t>Acompte toiture</t>
  </si>
  <si>
    <t>D Destrée</t>
  </si>
  <si>
    <t>fact 07/117</t>
  </si>
  <si>
    <t>Versement électronique</t>
  </si>
  <si>
    <t>vente du 27082007</t>
  </si>
  <si>
    <t>363-0087710-62</t>
  </si>
  <si>
    <t>2007 / 136'</t>
  </si>
  <si>
    <t>vente lot 8 - bovendael</t>
  </si>
  <si>
    <t>300-60</t>
  </si>
  <si>
    <t>8500-86</t>
  </si>
  <si>
    <t>90-97</t>
  </si>
  <si>
    <t>acompte électricité</t>
  </si>
  <si>
    <t>acompte chassis</t>
  </si>
  <si>
    <t>acompte divers</t>
  </si>
  <si>
    <t>frais bancaire pour opération refusée car encodage erroné</t>
  </si>
  <si>
    <t>Nom</t>
  </si>
  <si>
    <t>avant</t>
  </si>
  <si>
    <t>..</t>
  </si>
  <si>
    <t>Virement</t>
  </si>
  <si>
    <t>à</t>
  </si>
  <si>
    <t>.</t>
  </si>
  <si>
    <t>après</t>
  </si>
  <si>
    <t>Actes Delmotte 21/1/06</t>
  </si>
  <si>
    <t>Actes Delmotte 6/3/06</t>
  </si>
  <si>
    <t>Actes Delmotte 24/3/06</t>
  </si>
  <si>
    <t>die Baumschule</t>
  </si>
  <si>
    <t>Vente immeuble St Gilles Indeken</t>
  </si>
  <si>
    <t>Vente notaire Delmotte</t>
  </si>
  <si>
    <t>Frais de vente St Gilles</t>
  </si>
  <si>
    <t>Amillis (?)</t>
  </si>
  <si>
    <t>Lemoine</t>
  </si>
  <si>
    <t>F1315</t>
  </si>
  <si>
    <t>actes 23-1-06</t>
  </si>
  <si>
    <t>240-0534000-19</t>
  </si>
  <si>
    <t>Actes Delmotte</t>
  </si>
  <si>
    <t>economat</t>
  </si>
  <si>
    <t>068-0943200-96</t>
  </si>
  <si>
    <t>191-1555421-89</t>
  </si>
  <si>
    <t>France - 060811PTCA485184  -ref 0033043017</t>
  </si>
  <si>
    <t>France - 060811PTCA485187  -ref 0033043043</t>
  </si>
  <si>
    <t>068-2248176-34</t>
  </si>
  <si>
    <t>Post scriptum</t>
  </si>
  <si>
    <t>IOB</t>
  </si>
  <si>
    <t>Economat cuisine</t>
  </si>
  <si>
    <t>versement en espèces</t>
  </si>
  <si>
    <t>755-4047425-56</t>
  </si>
  <si>
    <t>Travaux</t>
  </si>
  <si>
    <t>Versement en espèces</t>
  </si>
  <si>
    <t>car solde insuffisant pour payer Balteau</t>
  </si>
  <si>
    <t>arrivée de 50.000 eur du compte Mees-Pierson BNP - mais refusé par la banque</t>
  </si>
  <si>
    <t>240-0803773-35</t>
  </si>
  <si>
    <t>Blaise</t>
  </si>
  <si>
    <t>340-0477384-85</t>
  </si>
  <si>
    <t>Travaux toiture</t>
  </si>
  <si>
    <t>Notaire Delmotte</t>
  </si>
  <si>
    <t>833-488206825</t>
  </si>
  <si>
    <t>240-0024641-07</t>
  </si>
  <si>
    <t>décompte paiement international</t>
  </si>
  <si>
    <t>Die Baumschule</t>
  </si>
  <si>
    <t>Caroline &amp; Christophe Veyo</t>
  </si>
  <si>
    <t>Creaspace</t>
  </si>
  <si>
    <t>792-5507098-72</t>
  </si>
  <si>
    <t>240-0172628-69</t>
  </si>
  <si>
    <t>634-1993601-32</t>
  </si>
  <si>
    <t>toitures 4eme acompte</t>
  </si>
  <si>
    <t>capitalisation</t>
  </si>
  <si>
    <t>L'anneau d'or</t>
  </si>
  <si>
    <t>kone</t>
  </si>
  <si>
    <t>340-0359046-87</t>
  </si>
  <si>
    <t>Université de Liège</t>
  </si>
  <si>
    <t>Lejeune</t>
  </si>
  <si>
    <t>JF L-V</t>
  </si>
  <si>
    <t>Montants non repris en comptabilité</t>
  </si>
  <si>
    <t>Retraits espèces</t>
  </si>
  <si>
    <t>lemoine</t>
  </si>
  <si>
    <t>changement code domiciliation de salaire</t>
  </si>
  <si>
    <t>Kone</t>
  </si>
  <si>
    <t>Kone - 6è acompte</t>
  </si>
  <si>
    <t>Kone - 5è acompte</t>
  </si>
  <si>
    <t>Honoraires d'architecte</t>
  </si>
  <si>
    <t>subside bureau</t>
  </si>
  <si>
    <t>fact informatique 8/10/02</t>
  </si>
  <si>
    <t>Création et approvisionnement séminaire</t>
  </si>
  <si>
    <t>Virement vers</t>
  </si>
  <si>
    <t>182-95349-52</t>
  </si>
  <si>
    <t>240-0176200-52</t>
  </si>
  <si>
    <t>811-91567-42</t>
  </si>
  <si>
    <t>1 million BEF</t>
  </si>
  <si>
    <t>10 millions BEF</t>
  </si>
  <si>
    <t>7 millions BEF</t>
  </si>
  <si>
    <t>091-0016603-45</t>
  </si>
  <si>
    <t>20 millions BEF</t>
  </si>
  <si>
    <t>240-0391169-69</t>
  </si>
  <si>
    <t>282-95356-22</t>
  </si>
  <si>
    <t>payé via séminaire ?</t>
  </si>
  <si>
    <t>Compte</t>
  </si>
  <si>
    <t>AXA vue 751-2001172-05</t>
  </si>
  <si>
    <t>AXA épargne 755-4047425-56</t>
  </si>
  <si>
    <t>ouverture du compte</t>
  </si>
  <si>
    <t>vérifié avec épargne</t>
  </si>
  <si>
    <t>vérifié avec vue</t>
  </si>
  <si>
    <t>Acompte KONE</t>
  </si>
  <si>
    <t>Honoraires Architecte</t>
  </si>
  <si>
    <t>Etat n°10 Vrancken</t>
  </si>
  <si>
    <t>Kone 5eme acompte</t>
  </si>
  <si>
    <t>Lemoine fact 15</t>
  </si>
  <si>
    <t>Transfert intra-AXA en cash</t>
  </si>
  <si>
    <t>Subsides Bureau</t>
  </si>
  <si>
    <t>Subsides Bibliothèque</t>
  </si>
  <si>
    <t>Travaux vrancken</t>
  </si>
  <si>
    <t>Balteau Acompte 1</t>
  </si>
  <si>
    <t>Acompte facture</t>
  </si>
  <si>
    <t>Acompte Toiture</t>
  </si>
  <si>
    <t>Immo 2001 SPRL</t>
  </si>
  <si>
    <t>001-3258169-15</t>
  </si>
  <si>
    <t>Toiture eglise</t>
  </si>
  <si>
    <t>indemnités vossem</t>
  </si>
  <si>
    <t>arrhes terrain ste walburge convention 17/5</t>
  </si>
  <si>
    <t>acompte chauffage</t>
  </si>
  <si>
    <t>acompte peinture</t>
  </si>
  <si>
    <t>acompte voiture</t>
  </si>
  <si>
    <t>240-0548668-40</t>
  </si>
  <si>
    <t>Toiture acompte</t>
  </si>
  <si>
    <t>Solde travaux toiture</t>
  </si>
  <si>
    <t>peintures hall</t>
  </si>
  <si>
    <t>acomptes travaux</t>
  </si>
  <si>
    <t>travaux</t>
  </si>
  <si>
    <t>acompte terrain Rocourt</t>
  </si>
  <si>
    <t>travaux piscine</t>
  </si>
  <si>
    <t>travaux peinture</t>
  </si>
  <si>
    <t>toiture</t>
  </si>
  <si>
    <t>indemnités bosard</t>
  </si>
  <si>
    <t>068-2472058-40</t>
  </si>
  <si>
    <t xml:space="preserve">acomptes </t>
  </si>
  <si>
    <t>traitements</t>
  </si>
  <si>
    <t>Nr</t>
  </si>
  <si>
    <t>Selon LD</t>
  </si>
  <si>
    <t>Solde banque sur extrait papier</t>
  </si>
  <si>
    <t>Solde banque selon extrait AXA</t>
  </si>
  <si>
    <t>Analyse des écarts</t>
  </si>
  <si>
    <t>détail</t>
  </si>
  <si>
    <t>compte inconnu</t>
  </si>
  <si>
    <t>1er acompte remboursé au CCP du séminaire</t>
  </si>
  <si>
    <t>matériel informatique</t>
  </si>
  <si>
    <t>751-1410095-46</t>
  </si>
  <si>
    <t>001-7295308-50</t>
  </si>
  <si>
    <t>002-1295375-99</t>
  </si>
  <si>
    <t>001-5295319-51</t>
  </si>
  <si>
    <t>acompte sur compte Luc Duchateau</t>
  </si>
  <si>
    <t xml:space="preserve">3è acompte </t>
  </si>
  <si>
    <t>800-2160366-60</t>
  </si>
  <si>
    <t>"XXXoitre" sur extrait !!</t>
  </si>
  <si>
    <t>vente terrain Fexhe Slin 31/3/04</t>
  </si>
  <si>
    <t>vente vossen</t>
  </si>
  <si>
    <t>indemnités Bosard</t>
  </si>
  <si>
    <t>Avocat Bragard</t>
  </si>
  <si>
    <t>Vente payée par chèque</t>
  </si>
  <si>
    <t>Thonnard</t>
  </si>
  <si>
    <t>indemnités éviction</t>
  </si>
  <si>
    <t>Notaire Bovy</t>
  </si>
  <si>
    <t>Notaire Determe</t>
  </si>
  <si>
    <t>Capitalisation - fausse</t>
  </si>
  <si>
    <t>Defourny</t>
  </si>
  <si>
    <t>info</t>
  </si>
  <si>
    <t>1 cent de différence sur extrait AXA</t>
  </si>
  <si>
    <t>500-0000000-17</t>
  </si>
  <si>
    <t>340-0289646-42</t>
  </si>
  <si>
    <t>acompte terrain rocourt rue courte joie et rue…</t>
  </si>
  <si>
    <t>acompte lotissement vieille voie vottem</t>
  </si>
  <si>
    <t>acompte terrain Milmort</t>
  </si>
  <si>
    <t>acompte terrain Fexhe Slins - voie provinciale</t>
  </si>
  <si>
    <t>acompte terrain Fexhe Slins - voie provinciale maison et jardin</t>
  </si>
  <si>
    <t>Cimino S.A.</t>
  </si>
  <si>
    <t>solde lots 2 et 3 rue bovendael</t>
  </si>
  <si>
    <t>vente lot 7 Bovendael</t>
  </si>
  <si>
    <t>vente lot 5 Bovendael</t>
  </si>
  <si>
    <t>Geometre E. de Bonhomme</t>
  </si>
  <si>
    <t>vente Sprimont vieille voie de Liège</t>
  </si>
  <si>
    <t>Notaire Maertens</t>
  </si>
  <si>
    <t>vente general constructions</t>
  </si>
  <si>
    <t>F1317 - Affaire Geurts</t>
  </si>
  <si>
    <t>Pierre Defourny SPRL</t>
  </si>
  <si>
    <t>Seminaire - BNP Bque Privée Seminaire</t>
  </si>
  <si>
    <t>Seminaire - CCP</t>
  </si>
  <si>
    <t>Seminaire - Belfius Fonds Bourse et Séminaire</t>
  </si>
  <si>
    <t>Seminaire - BNP Epargne</t>
  </si>
  <si>
    <t>8 millions BEF - vérifié avec vue</t>
  </si>
  <si>
    <t>15 millions BEF - vérifié avec vue</t>
  </si>
  <si>
    <t>Seminaire - BNP Vue Economat</t>
  </si>
  <si>
    <t>Type mvt bancaire</t>
  </si>
  <si>
    <t>Type transaction</t>
  </si>
  <si>
    <t>Vente immobilière</t>
  </si>
  <si>
    <t>Seminaire - compte inconnu</t>
  </si>
  <si>
    <t>Seminaire - autres banques</t>
  </si>
  <si>
    <t>Transferts intra AXA identifiés</t>
  </si>
  <si>
    <t>Info</t>
  </si>
  <si>
    <t>Encaissement de source inconnue</t>
  </si>
  <si>
    <t>Factures françaises de 14/8/2006</t>
  </si>
  <si>
    <t>Année</t>
  </si>
  <si>
    <t>Entrées immobilières non reprises en comptabilité</t>
  </si>
  <si>
    <t>…</t>
  </si>
  <si>
    <t>Étiquettes de lignes</t>
  </si>
  <si>
    <t>(vide)</t>
  </si>
  <si>
    <t>Total général</t>
  </si>
  <si>
    <t>Étiquettes de colonnes</t>
  </si>
  <si>
    <t>Somme de Montant selon vrai extrait AXA</t>
  </si>
  <si>
    <t>transfert intra AXA</t>
  </si>
  <si>
    <t>Historique Opérations financières</t>
  </si>
  <si>
    <t>EUR</t>
  </si>
  <si>
    <t>pour Séminaire Episcopal Liège.</t>
  </si>
  <si>
    <t>ordre</t>
  </si>
  <si>
    <t>année</t>
  </si>
  <si>
    <t>Contre partie</t>
  </si>
  <si>
    <t>commentaire</t>
  </si>
  <si>
    <t>audit</t>
  </si>
  <si>
    <t>AXA Banque</t>
  </si>
  <si>
    <t>11.01.08</t>
  </si>
  <si>
    <t>de</t>
  </si>
  <si>
    <t>142-0253687</t>
  </si>
  <si>
    <t>40 Boulevard d'Avroy
4000 Liège</t>
  </si>
  <si>
    <t>20.01.08</t>
  </si>
  <si>
    <t>340-060369097</t>
  </si>
  <si>
    <t>01.01.08</t>
  </si>
  <si>
    <t>où sont les intérêts ?</t>
  </si>
  <si>
    <t>http://www.cityplug.be/fr/Liege/places/?&amp;what=Assurance</t>
  </si>
  <si>
    <t>21.01.08</t>
  </si>
  <si>
    <t>Je n'ai jamais été reçue nulle part de façon aussi grossière que dans cette agence. Pour être honnête, le supérieur de l'employé ...</t>
  </si>
  <si>
    <t>611-048577064</t>
  </si>
  <si>
    <t>29.01.08</t>
  </si>
  <si>
    <t>145-8107939</t>
  </si>
  <si>
    <t>04.02.08</t>
  </si>
  <si>
    <t>340-093962322</t>
  </si>
  <si>
    <t>800-216036660</t>
  </si>
  <si>
    <t>25.02.08</t>
  </si>
  <si>
    <t>682-10574701</t>
  </si>
  <si>
    <t>132-501230060</t>
  </si>
  <si>
    <t>29.02.08</t>
  </si>
  <si>
    <t>240-017771414</t>
  </si>
  <si>
    <t>240-093014112</t>
  </si>
  <si>
    <t>18.03.08</t>
  </si>
  <si>
    <t>23.04.08</t>
  </si>
  <si>
    <t>340-099580541</t>
  </si>
  <si>
    <t>25.04.08</t>
  </si>
  <si>
    <t>29.04.08</t>
  </si>
  <si>
    <t>106-0086526</t>
  </si>
  <si>
    <t>05.05.08</t>
  </si>
  <si>
    <t>340-032780782</t>
  </si>
  <si>
    <t>240-032819043</t>
  </si>
  <si>
    <t>21.05.08</t>
  </si>
  <si>
    <t>732-006387402</t>
  </si>
  <si>
    <t>106-0085920</t>
  </si>
  <si>
    <t>16.06.08</t>
  </si>
  <si>
    <t>20.06.08</t>
  </si>
  <si>
    <t>24.06.08</t>
  </si>
  <si>
    <t>240-067850086</t>
  </si>
  <si>
    <t>25.06.08</t>
  </si>
  <si>
    <t>240-053400019</t>
  </si>
  <si>
    <t>04.08.08</t>
  </si>
  <si>
    <t>11.08.08</t>
  </si>
  <si>
    <t>682-30911254</t>
  </si>
  <si>
    <t>17.09.08</t>
  </si>
  <si>
    <t>340-037801342</t>
  </si>
  <si>
    <t>776-599331674</t>
  </si>
  <si>
    <t>Halleux &amp; Thyssen</t>
  </si>
  <si>
    <t>15.10.08</t>
  </si>
  <si>
    <t>340-037550051</t>
  </si>
  <si>
    <t>03.11.08</t>
  </si>
  <si>
    <t>732-013879741</t>
  </si>
  <si>
    <t>08.12.08</t>
  </si>
  <si>
    <t>01.01.09</t>
  </si>
  <si>
    <t>26.01.09</t>
  </si>
  <si>
    <t>solde</t>
  </si>
  <si>
    <t>27.01.09</t>
  </si>
  <si>
    <t>tx intérêt implicite OK</t>
  </si>
  <si>
    <t>tx impôt OK</t>
  </si>
  <si>
    <t>02.02.09</t>
  </si>
  <si>
    <t>27.03.09</t>
  </si>
  <si>
    <t>14.04.09</t>
  </si>
  <si>
    <t>24.04.09</t>
  </si>
  <si>
    <t>682-44328576</t>
  </si>
  <si>
    <t>12.05.09</t>
  </si>
  <si>
    <t>20.05.09</t>
  </si>
  <si>
    <t>240-045345884</t>
  </si>
  <si>
    <t>28.08.09</t>
  </si>
  <si>
    <t>09.09.09</t>
  </si>
  <si>
    <t>Celem Computers</t>
  </si>
  <si>
    <t>682-40573060</t>
  </si>
  <si>
    <t>18.12.09</t>
  </si>
  <si>
    <t>682-10573060</t>
  </si>
  <si>
    <t>963-63600073</t>
  </si>
  <si>
    <t>683-20911254</t>
  </si>
  <si>
    <t>31.12.09</t>
  </si>
  <si>
    <t>732-002773443</t>
  </si>
  <si>
    <t>141-9894686</t>
  </si>
  <si>
    <t>européen</t>
  </si>
  <si>
    <t>électronique</t>
  </si>
  <si>
    <t>340 037550051</t>
  </si>
  <si>
    <t>348 027025880</t>
  </si>
  <si>
    <t>142 0253687</t>
  </si>
  <si>
    <t>348-027025880</t>
  </si>
  <si>
    <t>M.A.M</t>
  </si>
  <si>
    <t>290002</t>
  </si>
  <si>
    <t>BEF</t>
  </si>
  <si>
    <t>CCP</t>
  </si>
  <si>
    <t>COMPTE TRAVAUX / 2° VAGUE</t>
  </si>
  <si>
    <t>CCV</t>
  </si>
  <si>
    <t xml:space="preserve">N.C. / KONE F. 1/46553 / 1° ACOMPTE </t>
  </si>
  <si>
    <t>Avances aux Travaux conformités</t>
  </si>
  <si>
    <t>TRAVAUX EXTRAORDINAIRES</t>
  </si>
  <si>
    <t>CCT</t>
  </si>
  <si>
    <t>GBV</t>
  </si>
  <si>
    <t>OPD</t>
  </si>
  <si>
    <t>GBV 10 et 11 (2002) virement sur AXA Gr Sém.- Crédit Travaux</t>
  </si>
  <si>
    <t>compte travaux 751-2001172-05</t>
  </si>
  <si>
    <t>MEE</t>
  </si>
  <si>
    <t>approvisionnement compte travaux / 2005-01-21</t>
  </si>
  <si>
    <t>approvisionnement compte travaux / 2005-04-27</t>
  </si>
  <si>
    <t>approvisionnement compte travaux / 2005-06-27</t>
  </si>
  <si>
    <t>approvisionnement compte travaux / 2005-11-09</t>
  </si>
  <si>
    <t>cpte</t>
  </si>
  <si>
    <t>jnl</t>
  </si>
  <si>
    <t>date</t>
  </si>
  <si>
    <t>MVTS</t>
  </si>
  <si>
    <t>solde_cumule</t>
  </si>
  <si>
    <t>mt_devise</t>
  </si>
  <si>
    <t>dev</t>
  </si>
  <si>
    <t>tlibelle</t>
  </si>
  <si>
    <t>Selon Compta 2900002 Régie PD</t>
  </si>
  <si>
    <t>Seminaire - CCP - vente immo</t>
  </si>
  <si>
    <t>Seminaire - BNP Vue Economat - cuisine</t>
  </si>
  <si>
    <t>AXA - Synoptique de tous les mouvements sur les 2 comptes AXA (vue et épargne) entre l'ouverutre en 2001 et 2013</t>
  </si>
  <si>
    <t>Détail de l'arrivée des fonds depuis les autres comptes du séminaire</t>
  </si>
  <si>
    <t>Travaux, validés avec relevés de JPVeys</t>
  </si>
  <si>
    <t>??</t>
  </si>
  <si>
    <t>Montant selon faux extraits remis par LD à la compta</t>
  </si>
  <si>
    <t>Montant selon vrai extrait AXA reçus de l'agence</t>
  </si>
  <si>
    <t>OK</t>
  </si>
  <si>
    <t>dont</t>
  </si>
  <si>
    <t>non repris sur</t>
  </si>
  <si>
    <t>les faux extraits</t>
  </si>
  <si>
    <t>selon relevés</t>
  </si>
  <si>
    <t>de JPV</t>
  </si>
  <si>
    <t xml:space="preserve">OK selon </t>
  </si>
  <si>
    <t>compta de PD</t>
  </si>
  <si>
    <t>quid NC Kone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</si>
</sst>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;###0"/>
    <numFmt numFmtId="165" formatCode="0.00000E+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565656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4" fontId="0" fillId="0" borderId="0" xfId="0" applyNumberFormat="1"/>
    <xf numFmtId="0" fontId="0" fillId="0" borderId="0" xfId="0" applyFont="1" applyFill="1" applyBorder="1"/>
    <xf numFmtId="4" fontId="0" fillId="0" borderId="0" xfId="0" applyNumberFormat="1" applyFont="1" applyFill="1" applyBorder="1"/>
    <xf numFmtId="14" fontId="0" fillId="0" borderId="0" xfId="0" applyNumberFormat="1" applyFont="1" applyFill="1" applyBorder="1"/>
    <xf numFmtId="4" fontId="0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quotePrefix="1" applyFont="1" applyFill="1" applyBorder="1"/>
    <xf numFmtId="0" fontId="4" fillId="0" borderId="0" xfId="0" applyFont="1" applyFill="1" applyBorder="1" applyAlignment="1">
      <alignment horizontal="left" vertical="top" wrapText="1"/>
    </xf>
    <xf numFmtId="4" fontId="0" fillId="3" borderId="0" xfId="0" applyNumberFormat="1" applyFont="1" applyFill="1" applyBorder="1"/>
    <xf numFmtId="4" fontId="0" fillId="4" borderId="0" xfId="0" applyNumberFormat="1" applyFont="1" applyFill="1" applyBorder="1"/>
    <xf numFmtId="14" fontId="0" fillId="4" borderId="0" xfId="0" applyNumberFormat="1" applyFont="1" applyFill="1" applyBorder="1"/>
    <xf numFmtId="0" fontId="0" fillId="4" borderId="0" xfId="0" applyFont="1" applyFill="1" applyBorder="1"/>
    <xf numFmtId="0" fontId="2" fillId="0" borderId="0" xfId="0" applyFont="1" applyFill="1" applyBorder="1"/>
    <xf numFmtId="0" fontId="0" fillId="0" borderId="0" xfId="0" applyAlignment="1">
      <alignment horizontal="left"/>
    </xf>
    <xf numFmtId="4" fontId="0" fillId="0" borderId="0" xfId="0" applyNumberFormat="1" applyFont="1" applyFill="1" applyBorder="1" applyAlignment="1">
      <alignment horizontal="center"/>
    </xf>
    <xf numFmtId="4" fontId="0" fillId="4" borderId="0" xfId="0" applyNumberFormat="1" applyFont="1" applyFill="1" applyBorder="1" applyAlignment="1">
      <alignment horizontal="center"/>
    </xf>
    <xf numFmtId="0" fontId="0" fillId="2" borderId="0" xfId="0" applyFont="1" applyFill="1" applyBorder="1"/>
    <xf numFmtId="0" fontId="0" fillId="5" borderId="0" xfId="0" applyFont="1" applyFill="1" applyBorder="1"/>
    <xf numFmtId="0" fontId="2" fillId="0" borderId="0" xfId="0" applyFont="1" applyFill="1" applyBorder="1" applyAlignment="1">
      <alignment wrapText="1"/>
    </xf>
    <xf numFmtId="4" fontId="2" fillId="0" borderId="1" xfId="0" applyNumberFormat="1" applyFont="1" applyFill="1" applyBorder="1"/>
    <xf numFmtId="4" fontId="2" fillId="0" borderId="2" xfId="0" applyNumberFormat="1" applyFont="1" applyFill="1" applyBorder="1"/>
    <xf numFmtId="4" fontId="2" fillId="0" borderId="3" xfId="0" applyNumberFormat="1" applyFont="1" applyFill="1" applyBorder="1"/>
    <xf numFmtId="4" fontId="2" fillId="0" borderId="4" xfId="0" applyNumberFormat="1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4" fontId="2" fillId="0" borderId="5" xfId="0" applyNumberFormat="1" applyFont="1" applyFill="1" applyBorder="1" applyAlignment="1">
      <alignment wrapText="1"/>
    </xf>
    <xf numFmtId="4" fontId="2" fillId="0" borderId="6" xfId="0" applyNumberFormat="1" applyFont="1" applyFill="1" applyBorder="1" applyAlignment="1">
      <alignment wrapText="1"/>
    </xf>
    <xf numFmtId="0" fontId="0" fillId="0" borderId="3" xfId="0" applyFont="1" applyFill="1" applyBorder="1"/>
    <xf numFmtId="0" fontId="2" fillId="0" borderId="4" xfId="0" applyFont="1" applyFill="1" applyBorder="1" applyAlignment="1">
      <alignment wrapText="1"/>
    </xf>
    <xf numFmtId="3" fontId="0" fillId="0" borderId="0" xfId="0" applyNumberFormat="1" applyFont="1" applyFill="1" applyBorder="1"/>
    <xf numFmtId="0" fontId="0" fillId="0" borderId="0" xfId="0" applyFont="1" applyFill="1" applyBorder="1" applyAlignment="1"/>
    <xf numFmtId="0" fontId="2" fillId="0" borderId="5" xfId="0" applyFont="1" applyFill="1" applyBorder="1" applyAlignment="1"/>
    <xf numFmtId="0" fontId="0" fillId="4" borderId="0" xfId="0" applyFont="1" applyFill="1" applyBorder="1" applyAlignment="1"/>
    <xf numFmtId="0" fontId="3" fillId="0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2" fillId="0" borderId="1" xfId="0" applyFont="1" applyFill="1" applyBorder="1"/>
    <xf numFmtId="0" fontId="2" fillId="0" borderId="2" xfId="0" applyFont="1" applyFill="1" applyBorder="1"/>
    <xf numFmtId="3" fontId="2" fillId="0" borderId="2" xfId="0" applyNumberFormat="1" applyFont="1" applyFill="1" applyBorder="1"/>
    <xf numFmtId="0" fontId="2" fillId="0" borderId="2" xfId="0" applyFont="1" applyFill="1" applyBorder="1" applyAlignment="1"/>
    <xf numFmtId="0" fontId="2" fillId="0" borderId="3" xfId="0" applyFont="1" applyFill="1" applyBorder="1"/>
    <xf numFmtId="3" fontId="2" fillId="0" borderId="5" xfId="0" applyNumberFormat="1" applyFont="1" applyFill="1" applyBorder="1"/>
    <xf numFmtId="3" fontId="0" fillId="4" borderId="0" xfId="0" applyNumberFormat="1" applyFont="1" applyFill="1" applyBorder="1"/>
    <xf numFmtId="0" fontId="0" fillId="4" borderId="0" xfId="0" quotePrefix="1" applyFont="1" applyFill="1" applyBorder="1"/>
    <xf numFmtId="4" fontId="3" fillId="4" borderId="0" xfId="0" applyNumberFormat="1" applyFont="1" applyFill="1" applyBorder="1" applyAlignment="1">
      <alignment horizontal="right" vertical="center" wrapText="1"/>
    </xf>
    <xf numFmtId="0" fontId="0" fillId="0" borderId="0" xfId="0" pivotButton="1"/>
    <xf numFmtId="0" fontId="0" fillId="0" borderId="0" xfId="0" applyNumberFormat="1"/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4" fontId="0" fillId="0" borderId="0" xfId="0" pivotButton="1" applyNumberFormat="1"/>
    <xf numFmtId="4" fontId="0" fillId="0" borderId="0" xfId="0" pivotButton="1" applyNumberFormat="1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4" fontId="0" fillId="4" borderId="0" xfId="0" applyNumberFormat="1" applyFill="1"/>
    <xf numFmtId="0" fontId="0" fillId="4" borderId="0" xfId="0" applyFill="1"/>
    <xf numFmtId="0" fontId="5" fillId="0" borderId="0" xfId="0" applyFont="1"/>
    <xf numFmtId="165" fontId="0" fillId="0" borderId="0" xfId="0" applyNumberFormat="1" applyAlignment="1">
      <alignment horizontal="left"/>
    </xf>
    <xf numFmtId="165" fontId="0" fillId="0" borderId="0" xfId="0" applyNumberFormat="1"/>
    <xf numFmtId="10" fontId="0" fillId="0" borderId="0" xfId="1" applyNumberFormat="1" applyFont="1"/>
    <xf numFmtId="16" fontId="0" fillId="0" borderId="0" xfId="0" applyNumberFormat="1"/>
    <xf numFmtId="14" fontId="0" fillId="0" borderId="0" xfId="0" applyNumberFormat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4" fontId="2" fillId="0" borderId="5" xfId="0" applyNumberFormat="1" applyFont="1" applyBorder="1"/>
    <xf numFmtId="4" fontId="2" fillId="4" borderId="5" xfId="0" applyNumberFormat="1" applyFont="1" applyFill="1" applyBorder="1"/>
    <xf numFmtId="0" fontId="2" fillId="0" borderId="6" xfId="0" applyFont="1" applyBorder="1"/>
    <xf numFmtId="14" fontId="0" fillId="4" borderId="0" xfId="0" applyNumberFormat="1" applyFill="1" applyAlignment="1">
      <alignment horizontal="right"/>
    </xf>
    <xf numFmtId="0" fontId="7" fillId="0" borderId="0" xfId="0" applyFont="1"/>
    <xf numFmtId="0" fontId="8" fillId="0" borderId="0" xfId="0" applyFont="1"/>
    <xf numFmtId="4" fontId="2" fillId="0" borderId="7" xfId="0" applyNumberFormat="1" applyFont="1" applyBorder="1" applyAlignment="1">
      <alignment wrapText="1"/>
    </xf>
    <xf numFmtId="4" fontId="2" fillId="0" borderId="0" xfId="0" applyNumberFormat="1" applyFont="1"/>
    <xf numFmtId="4" fontId="2" fillId="0" borderId="7" xfId="0" applyNumberFormat="1" applyFont="1" applyBorder="1"/>
    <xf numFmtId="3" fontId="0" fillId="0" borderId="0" xfId="0" applyNumberFormat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9" xfId="0" applyNumberFormat="1" applyFont="1" applyBorder="1" applyAlignment="1">
      <alignment wrapText="1"/>
    </xf>
    <xf numFmtId="4" fontId="2" fillId="0" borderId="9" xfId="0" applyNumberFormat="1" applyFont="1" applyBorder="1"/>
    <xf numFmtId="4" fontId="2" fillId="0" borderId="10" xfId="0" applyNumberFormat="1" applyFont="1" applyBorder="1" applyAlignment="1">
      <alignment wrapText="1"/>
    </xf>
    <xf numFmtId="4" fontId="2" fillId="0" borderId="12" xfId="0" applyNumberFormat="1" applyFont="1" applyBorder="1"/>
    <xf numFmtId="4" fontId="2" fillId="4" borderId="13" xfId="0" applyNumberFormat="1" applyFont="1" applyFill="1" applyBorder="1" applyAlignment="1">
      <alignment wrapText="1"/>
    </xf>
    <xf numFmtId="4" fontId="0" fillId="4" borderId="14" xfId="0" applyNumberFormat="1" applyFill="1" applyBorder="1"/>
    <xf numFmtId="4" fontId="2" fillId="4" borderId="15" xfId="0" applyNumberFormat="1" applyFont="1" applyFill="1" applyBorder="1"/>
    <xf numFmtId="4" fontId="2" fillId="0" borderId="8" xfId="0" applyNumberFormat="1" applyFont="1" applyBorder="1"/>
    <xf numFmtId="4" fontId="9" fillId="6" borderId="0" xfId="0" applyNumberFormat="1" applyFont="1" applyFill="1" applyBorder="1"/>
    <xf numFmtId="4" fontId="6" fillId="6" borderId="4" xfId="0" applyNumberFormat="1" applyFont="1" applyFill="1" applyBorder="1" applyAlignment="1">
      <alignment wrapText="1"/>
    </xf>
    <xf numFmtId="4" fontId="6" fillId="6" borderId="5" xfId="0" applyNumberFormat="1" applyFont="1" applyFill="1" applyBorder="1" applyAlignment="1">
      <alignment wrapText="1"/>
    </xf>
    <xf numFmtId="4" fontId="6" fillId="6" borderId="6" xfId="0" applyNumberFormat="1" applyFont="1" applyFill="1" applyBorder="1" applyAlignment="1">
      <alignment wrapText="1"/>
    </xf>
    <xf numFmtId="0" fontId="10" fillId="0" borderId="0" xfId="0" applyFont="1" applyFill="1" applyBorder="1"/>
    <xf numFmtId="0" fontId="0" fillId="0" borderId="0" xfId="0" applyFont="1"/>
    <xf numFmtId="4" fontId="11" fillId="0" borderId="8" xfId="0" applyNumberFormat="1" applyFont="1" applyFill="1" applyBorder="1" applyAlignment="1">
      <alignment horizontal="right" vertical="center" wrapText="1"/>
    </xf>
    <xf numFmtId="4" fontId="2" fillId="0" borderId="8" xfId="0" applyNumberFormat="1" applyFont="1" applyFill="1" applyBorder="1"/>
    <xf numFmtId="4" fontId="2" fillId="0" borderId="0" xfId="0" applyNumberFormat="1" applyFont="1" applyFill="1" applyBorder="1"/>
  </cellXfs>
  <cellStyles count="2">
    <cellStyle name="Normal" xfId="0" builtinId="0"/>
    <cellStyle name="Pourcentage" xfId="1" builtinId="5"/>
  </cellStyles>
  <dxfs count="1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21</xdr:row>
      <xdr:rowOff>57150</xdr:rowOff>
    </xdr:from>
    <xdr:to>
      <xdr:col>8</xdr:col>
      <xdr:colOff>495300</xdr:colOff>
      <xdr:row>24</xdr:row>
      <xdr:rowOff>152400</xdr:rowOff>
    </xdr:to>
    <xdr:sp macro="" textlink="">
      <xdr:nvSpPr>
        <xdr:cNvPr id="3" name="Flèche vers le bas 2"/>
        <xdr:cNvSpPr/>
      </xdr:nvSpPr>
      <xdr:spPr>
        <a:xfrm>
          <a:off x="6000750" y="4676775"/>
          <a:ext cx="1085850" cy="6762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1701.393640972223" createdVersion="4" refreshedVersion="4" minRefreshableVersion="3" recordCount="700">
  <cacheSource type="worksheet">
    <worksheetSource ref="A4:U704" sheet="vrais extraits et comparatif"/>
  </cacheSource>
  <cacheFields count="21">
    <cacheField name="Nr" numFmtId="0">
      <sharedItems containsSemiMixedTypes="0" containsString="0" containsNumber="1" containsInteger="1" minValue="1" maxValue="701"/>
    </cacheField>
    <cacheField name="Compte" numFmtId="0">
      <sharedItems/>
    </cacheField>
    <cacheField name="Date" numFmtId="14">
      <sharedItems containsSemiMixedTypes="0" containsNonDate="0" containsDate="1" containsString="0" minDate="2001-05-15T00:00:00" maxDate="2014-01-03T00:00:00"/>
    </cacheField>
    <cacheField name="Année" numFmtId="3">
      <sharedItems containsSemiMixedTypes="0" containsString="0" containsNumber="1" containsInteger="1" minValue="2001" maxValue="2014" count="14"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</sharedItems>
    </cacheField>
    <cacheField name="Type mvt bancaire" numFmtId="0">
      <sharedItems containsBlank="1" count="23">
        <m/>
        <s v="Création et approvisionnement séminaire"/>
        <s v="Versement électronique"/>
        <s v="1 cent de différence sur extrait AXA"/>
        <s v="Virement vers"/>
        <s v="Transfert intra-AXA en cash"/>
        <s v="Capitalisation"/>
        <s v="prélèvement d'espèces"/>
        <s v="changement code domiciliation de salaire"/>
        <s v="décompte paiement international"/>
        <s v="Versement en espèces"/>
        <s v="arrivée de 50.000 eur du compte Mees-Pierson BNP - mais refusé par la banque"/>
        <s v="Versement  chèque au compte"/>
        <s v="Intérêts créditeurs"/>
        <s v="Précompte mobilier 15%"/>
        <s v="Frais de gestion annuels"/>
        <s v="Virement européen inexécutable"/>
        <s v="ouverture du compte"/>
        <s v="virement à" u="1"/>
        <s v="Virement européen électronique vers" u="1"/>
        <s v="Transfert intra-AXA" u="1"/>
        <s v="Virement  à" u="1"/>
        <s v="Virement électronique à " u="1"/>
      </sharedItems>
    </cacheField>
    <cacheField name="Type transaction" numFmtId="0">
      <sharedItems count="13">
        <s v="Info"/>
        <s v="Seminaire - autres banques"/>
        <s v="Seminaire - compte inconnu"/>
        <s v="Travaux"/>
        <s v="Luc Duchateau"/>
        <s v="Transferts intra AXA identifiés"/>
        <s v="Capitalisation"/>
        <s v="Retrait guichet - Luc Duchateau"/>
        <s v="Vente immobilière"/>
        <s v="Versement en espèces"/>
        <s v="Factures françaises de 14/8/2006"/>
        <s v="Capitalisation - fausse"/>
        <s v="Encaissement de source inconnue" u="1"/>
      </sharedItems>
    </cacheField>
    <cacheField name=" Nom partie adverse" numFmtId="0">
      <sharedItems count="71">
        <s v="info"/>
        <s v="Seminaire - CCP"/>
        <s v="Seminaire - Belfius Fonds Bourse et Séminaire"/>
        <s v="1 cent de différence sur extrait AXA"/>
        <s v="Seminaire - compte inconnu"/>
        <s v="Lemoine"/>
        <s v="Vrancken"/>
        <s v="Kone"/>
        <s v="Luc Duchateau"/>
        <s v="Balteau"/>
        <s v="transfert intra AXA"/>
        <s v="JP Veys"/>
        <s v="Capitalisation"/>
        <s v="Retrait guichet - Luc Duchateau"/>
        <s v="Seminaire - BNP Epargne"/>
        <s v="Creaspace"/>
        <s v="TDS"/>
        <s v="Seminaire - BNP Vue Economat - cuisine"/>
        <s v="Celem computers"/>
        <s v="L'anneau d'or"/>
        <s v="Notaire Maertens"/>
        <s v="Université de Liège"/>
        <s v="Lejeune"/>
        <s v="Post scriptum"/>
        <s v="Halleux"/>
        <s v="JF L-V"/>
        <s v="Caroline &amp; Christophe Veyo"/>
        <s v="Immo 2001 SPRL"/>
        <s v="Notaire Delmotte"/>
        <s v="Geometre E. de Bonhomme"/>
        <s v="Seminaire - BNP Bque Privée Seminaire"/>
        <s v="Zillès"/>
        <s v="Die Baumschule"/>
        <s v="MAM"/>
        <s v="IOB"/>
        <s v="Art et Métal"/>
        <s v="versement en espèces"/>
        <s v="Notaire Bovy"/>
        <s v="Vente payée par chèque"/>
        <s v="Blaise"/>
        <s v="Seminaire - CCP - vente immo"/>
        <s v="Avocat Bragard"/>
        <s v="Vente immeuble St Gilles Indeken"/>
        <s v="Frais de vente St Gilles"/>
        <s v="Amillis (?)"/>
        <s v="Pierre Defourny SPRL"/>
        <s v="Administration du cadastre"/>
        <s v="D Destrée"/>
        <s v="Thonnard"/>
        <s v="Mr Lamy - Jery Remy (Dommartin)"/>
        <s v="vente du 27082007"/>
        <s v="Alarme contrôle"/>
        <s v="frais bancaire pour opération refusée car encodage erroné"/>
        <s v="Socotel"/>
        <s v="Henry &amp; Mersch"/>
        <s v="Cimino S.A."/>
        <s v="Notaire Determe"/>
        <s v="A.M.C"/>
        <s v="Actes Urbanicom"/>
        <s v="Capitalisation - fausse"/>
        <s v="ART Service"/>
        <s v="ALE"/>
        <s v="S. Meys"/>
        <s v="lhoest"/>
        <s v="Detem"/>
        <s v="Ministère des Finances"/>
        <s v="B. Debrus"/>
        <s v="ouverture du compte"/>
        <s v="arrhes terrain ste walburge convention 17/5"/>
        <s v="Seminaire - BNP Vue Economat" u="1"/>
        <s v="depuis compte &quot;BE&quot;" u="1"/>
      </sharedItems>
    </cacheField>
    <cacheField name="détail" numFmtId="0">
      <sharedItems containsBlank="1" containsMixedTypes="1" containsNumber="1" containsInteger="1" minValue="1" maxValue="101225"/>
    </cacheField>
    <cacheField name="Partie adverse/réf." numFmtId="0">
      <sharedItems containsBlank="1" containsMixedTypes="1" containsNumber="1" containsInteger="1" minValue="414" maxValue="800216036660"/>
    </cacheField>
    <cacheField name="." numFmtId="0">
      <sharedItems containsNonDate="0" containsString="0" containsBlank="1"/>
    </cacheField>
    <cacheField name="Montant selon LD" numFmtId="0">
      <sharedItems containsString="0" containsBlank="1" containsNumber="1" minValue="-138904.85999999999" maxValue="495787.05"/>
    </cacheField>
    <cacheField name="Solde banque recalculé" numFmtId="0">
      <sharedItems containsString="0" containsBlank="1" containsNumber="1" minValue="0" maxValue="668490.63000000012"/>
    </cacheField>
    <cacheField name="Solde banque sur extrait papier" numFmtId="0">
      <sharedItems containsString="0" containsBlank="1" containsNumber="1" minValue="65483.95" maxValue="630334.84"/>
    </cacheField>
    <cacheField name=".." numFmtId="0">
      <sharedItems containsNonDate="0" containsString="0" containsBlank="1"/>
    </cacheField>
    <cacheField name="Montant selon vrai extrait AXA" numFmtId="4">
      <sharedItems containsString="0" containsBlank="1" containsNumber="1" minValue="-371840.29" maxValue="495787.05"/>
    </cacheField>
    <cacheField name="Solde recalculé AXA" numFmtId="4">
      <sharedItems containsSemiMixedTypes="0" containsString="0" containsNumber="1" minValue="0" maxValue="529726.79999999993"/>
    </cacheField>
    <cacheField name="Solde banque selon extrait AXA" numFmtId="4">
      <sharedItems containsBlank="1" containsMixedTypes="1" containsNumber="1" minValue="309.75" maxValue="371840.29"/>
    </cacheField>
    <cacheField name="…" numFmtId="0">
      <sharedItems containsNonDate="0" containsString="0" containsBlank="1"/>
    </cacheField>
    <cacheField name="Montants non repris en comptabilité" numFmtId="4">
      <sharedItems containsString="0" containsBlank="1" containsNumber="1" minValue="-371840.29" maxValue="371840.29"/>
    </cacheField>
    <cacheField name="Entrées immobilières non reprises en comptabilité" numFmtId="4">
      <sharedItems containsBlank="1" containsMixedTypes="1" containsNumber="1" minValue="1524.6" maxValue="75000"/>
    </cacheField>
    <cacheField name="Retraits espèces" numFmtId="0">
      <sharedItems containsString="0" containsBlank="1" containsNumber="1" containsInteger="1" minValue="-15585" maxValue="-1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0">
  <r>
    <n v="1"/>
    <s v="AXA vue 751-2001172-05"/>
    <d v="2001-05-15T00:00:00"/>
    <x v="0"/>
    <x v="0"/>
    <x v="0"/>
    <x v="0"/>
    <m/>
    <m/>
    <m/>
    <n v="0"/>
    <n v="0"/>
    <m/>
    <m/>
    <m/>
    <n v="0"/>
    <m/>
    <m/>
    <m/>
    <m/>
    <m/>
  </r>
  <r>
    <n v="2"/>
    <s v="AXA vue 751-2001172-05"/>
    <d v="2001-05-16T00:00:00"/>
    <x v="0"/>
    <x v="1"/>
    <x v="1"/>
    <x v="1"/>
    <s v="1 million BEF"/>
    <m/>
    <m/>
    <n v="24789.35"/>
    <n v="24789.35"/>
    <m/>
    <m/>
    <n v="24789.35"/>
    <n v="24789.35"/>
    <m/>
    <m/>
    <n v="0"/>
    <m/>
    <m/>
  </r>
  <r>
    <n v="3"/>
    <s v="AXA vue 751-2001172-05"/>
    <d v="2001-05-29T00:00:00"/>
    <x v="0"/>
    <x v="2"/>
    <x v="1"/>
    <x v="2"/>
    <s v="10 millions BEF"/>
    <s v="091-0016603-45"/>
    <m/>
    <n v="247893.52"/>
    <n v="272682.87"/>
    <m/>
    <m/>
    <n v="247893.52"/>
    <n v="272682.87"/>
    <m/>
    <m/>
    <n v="0"/>
    <m/>
    <m/>
  </r>
  <r>
    <n v="4"/>
    <s v="AXA vue 751-2001172-05"/>
    <d v="2001-06-21T00:00:00"/>
    <x v="0"/>
    <x v="3"/>
    <x v="0"/>
    <x v="3"/>
    <m/>
    <m/>
    <m/>
    <n v="0.01"/>
    <n v="272682.88"/>
    <m/>
    <m/>
    <n v="0.01"/>
    <n v="272682.88"/>
    <m/>
    <m/>
    <n v="0"/>
    <m/>
    <m/>
  </r>
  <r>
    <n v="5"/>
    <s v="AXA vue 751-2001172-05"/>
    <d v="2001-06-21T00:00:00"/>
    <x v="0"/>
    <x v="4"/>
    <x v="2"/>
    <x v="4"/>
    <s v="compte inconnu"/>
    <s v="002-1295375-99"/>
    <m/>
    <m/>
    <n v="272682.88"/>
    <m/>
    <m/>
    <n v="-2045.12"/>
    <n v="270637.76"/>
    <m/>
    <m/>
    <n v="-2045.12"/>
    <s v=""/>
    <m/>
  </r>
  <r>
    <n v="6"/>
    <s v="AXA vue 751-2001172-05"/>
    <d v="2001-06-22T00:00:00"/>
    <x v="0"/>
    <x v="4"/>
    <x v="3"/>
    <x v="5"/>
    <m/>
    <m/>
    <m/>
    <n v="-8255.77"/>
    <n v="264427.11"/>
    <m/>
    <m/>
    <n v="-8255.77"/>
    <n v="262381.99"/>
    <m/>
    <m/>
    <n v="0"/>
    <m/>
    <m/>
  </r>
  <r>
    <n v="7"/>
    <s v="AXA vue 751-2001172-05"/>
    <d v="2001-06-22T00:00:00"/>
    <x v="0"/>
    <x v="4"/>
    <x v="3"/>
    <x v="6"/>
    <m/>
    <m/>
    <m/>
    <n v="-4055.41"/>
    <n v="260371.69999999998"/>
    <m/>
    <m/>
    <n v="-4055.41"/>
    <n v="258326.58"/>
    <m/>
    <m/>
    <n v="0"/>
    <m/>
    <m/>
  </r>
  <r>
    <n v="8"/>
    <s v="AXA vue 751-2001172-05"/>
    <d v="2001-06-22T00:00:00"/>
    <x v="0"/>
    <x v="3"/>
    <x v="0"/>
    <x v="3"/>
    <m/>
    <m/>
    <m/>
    <n v="-0.01"/>
    <n v="260371.68999999997"/>
    <m/>
    <m/>
    <n v="-0.01"/>
    <n v="258326.56999999998"/>
    <m/>
    <m/>
    <n v="0"/>
    <m/>
    <m/>
  </r>
  <r>
    <n v="9"/>
    <s v="AXA vue 751-2001172-05"/>
    <d v="2001-06-22T00:00:00"/>
    <x v="0"/>
    <x v="4"/>
    <x v="3"/>
    <x v="6"/>
    <m/>
    <m/>
    <m/>
    <n v="-1394.72"/>
    <n v="258976.96999999997"/>
    <m/>
    <m/>
    <n v="-1394.72"/>
    <n v="256931.84999999998"/>
    <m/>
    <m/>
    <n v="0"/>
    <m/>
    <m/>
  </r>
  <r>
    <n v="10"/>
    <s v="AXA vue 751-2001172-05"/>
    <d v="2001-06-22T00:00:00"/>
    <x v="0"/>
    <x v="4"/>
    <x v="3"/>
    <x v="5"/>
    <m/>
    <m/>
    <m/>
    <n v="-60583.29"/>
    <n v="198393.67999999996"/>
    <m/>
    <m/>
    <n v="-60583.29"/>
    <n v="196348.55999999997"/>
    <m/>
    <m/>
    <n v="0"/>
    <m/>
    <m/>
  </r>
  <r>
    <n v="11"/>
    <s v="AXA vue 751-2001172-05"/>
    <d v="2001-06-22T00:00:00"/>
    <x v="0"/>
    <x v="4"/>
    <x v="3"/>
    <x v="5"/>
    <m/>
    <m/>
    <m/>
    <n v="-39297.57"/>
    <n v="159096.10999999996"/>
    <n v="159096.10999999996"/>
    <m/>
    <n v="-39297.57"/>
    <n v="157050.98999999996"/>
    <m/>
    <m/>
    <n v="0"/>
    <m/>
    <m/>
  </r>
  <r>
    <n v="12"/>
    <s v="AXA vue 751-2001172-05"/>
    <d v="2001-06-22T00:00:00"/>
    <x v="0"/>
    <x v="3"/>
    <x v="0"/>
    <x v="3"/>
    <m/>
    <m/>
    <m/>
    <n v="-0.01"/>
    <n v="159096.09999999995"/>
    <m/>
    <m/>
    <n v="-0.01"/>
    <n v="157050.97999999995"/>
    <m/>
    <m/>
    <n v="0"/>
    <m/>
    <m/>
  </r>
  <r>
    <n v="13"/>
    <s v="AXA vue 751-2001172-05"/>
    <d v="2001-07-10T00:00:00"/>
    <x v="0"/>
    <x v="2"/>
    <x v="1"/>
    <x v="2"/>
    <s v="7 millions BEF"/>
    <s v="091-0016603-45"/>
    <m/>
    <n v="173525.47"/>
    <n v="332621.56999999995"/>
    <m/>
    <m/>
    <n v="173525.47"/>
    <n v="330576.44999999995"/>
    <m/>
    <m/>
    <n v="0"/>
    <m/>
    <m/>
  </r>
  <r>
    <n v="14"/>
    <s v="AXA vue 751-2001172-05"/>
    <d v="2001-07-10T00:00:00"/>
    <x v="0"/>
    <x v="4"/>
    <x v="3"/>
    <x v="7"/>
    <s v="1er acompte remboursé au CCP du séminaire"/>
    <s v="811-91567-42"/>
    <m/>
    <n v="-10272.01"/>
    <n v="322349.55999999994"/>
    <m/>
    <m/>
    <n v="-10272.01"/>
    <n v="320304.43999999994"/>
    <m/>
    <m/>
    <n v="0"/>
    <m/>
    <m/>
  </r>
  <r>
    <n v="15"/>
    <s v="AXA vue 751-2001172-05"/>
    <d v="2001-07-19T00:00:00"/>
    <x v="0"/>
    <x v="4"/>
    <x v="3"/>
    <x v="5"/>
    <m/>
    <m/>
    <m/>
    <n v="-138904.85999999999"/>
    <n v="183444.69999999995"/>
    <n v="183440.7"/>
    <m/>
    <n v="-138904.85999999999"/>
    <n v="181399.57999999996"/>
    <m/>
    <m/>
    <n v="0"/>
    <m/>
    <m/>
  </r>
  <r>
    <n v="16"/>
    <s v="AXA vue 751-2001172-05"/>
    <d v="2001-09-17T00:00:00"/>
    <x v="0"/>
    <x v="4"/>
    <x v="4"/>
    <x v="8"/>
    <s v="matériel informatique"/>
    <s v="751-1410095-46"/>
    <m/>
    <m/>
    <n v="183444.69999999995"/>
    <m/>
    <m/>
    <n v="-2107.09"/>
    <n v="179292.48999999996"/>
    <m/>
    <m/>
    <n v="-2107.09"/>
    <s v=""/>
    <m/>
  </r>
  <r>
    <n v="17"/>
    <s v="AXA vue 751-2001172-05"/>
    <d v="2001-09-17T00:00:00"/>
    <x v="0"/>
    <x v="4"/>
    <x v="2"/>
    <x v="4"/>
    <s v="compte inconnu"/>
    <s v="001-7295308-50"/>
    <m/>
    <m/>
    <n v="183444.69999999995"/>
    <m/>
    <m/>
    <n v="-17119.97"/>
    <n v="162172.51999999996"/>
    <m/>
    <m/>
    <n v="-17119.97"/>
    <s v=""/>
    <m/>
  </r>
  <r>
    <n v="18"/>
    <s v="AXA vue 751-2001172-05"/>
    <d v="2001-09-17T00:00:00"/>
    <x v="0"/>
    <x v="4"/>
    <x v="3"/>
    <x v="5"/>
    <m/>
    <m/>
    <m/>
    <n v="-14156.95"/>
    <n v="169287.74999999994"/>
    <m/>
    <m/>
    <n v="-14156.95"/>
    <n v="148015.56999999995"/>
    <m/>
    <m/>
    <n v="0"/>
    <m/>
    <m/>
  </r>
  <r>
    <n v="19"/>
    <s v="AXA vue 751-2001172-05"/>
    <d v="2001-09-17T00:00:00"/>
    <x v="0"/>
    <x v="4"/>
    <x v="3"/>
    <x v="5"/>
    <m/>
    <m/>
    <m/>
    <n v="-10082.719999999999"/>
    <n v="159205.02999999994"/>
    <m/>
    <m/>
    <n v="-10082.719999999999"/>
    <n v="137932.84999999995"/>
    <m/>
    <m/>
    <n v="0"/>
    <m/>
    <m/>
  </r>
  <r>
    <n v="20"/>
    <s v="AXA vue 751-2001172-05"/>
    <d v="2001-09-17T00:00:00"/>
    <x v="0"/>
    <x v="4"/>
    <x v="3"/>
    <x v="6"/>
    <m/>
    <m/>
    <m/>
    <n v="-708.78"/>
    <n v="158496.24999999994"/>
    <m/>
    <m/>
    <n v="-708.78"/>
    <n v="137224.06999999995"/>
    <m/>
    <m/>
    <n v="0"/>
    <m/>
    <m/>
  </r>
  <r>
    <n v="21"/>
    <s v="AXA vue 751-2001172-05"/>
    <d v="2001-09-17T00:00:00"/>
    <x v="0"/>
    <x v="4"/>
    <x v="3"/>
    <x v="6"/>
    <m/>
    <m/>
    <m/>
    <n v="-4635.21"/>
    <n v="153861.03999999995"/>
    <m/>
    <m/>
    <n v="-4635.21"/>
    <n v="132588.85999999996"/>
    <m/>
    <m/>
    <n v="0"/>
    <m/>
    <m/>
  </r>
  <r>
    <n v="22"/>
    <s v="AXA vue 751-2001172-05"/>
    <d v="2001-09-17T00:00:00"/>
    <x v="0"/>
    <x v="4"/>
    <x v="3"/>
    <x v="6"/>
    <m/>
    <m/>
    <m/>
    <n v="-21395.119999999999"/>
    <n v="132465.91999999995"/>
    <m/>
    <m/>
    <n v="-21395.119999999999"/>
    <n v="111193.73999999996"/>
    <m/>
    <m/>
    <n v="0"/>
    <m/>
    <m/>
  </r>
  <r>
    <n v="23"/>
    <s v="AXA vue 751-2001172-05"/>
    <d v="2001-09-17T00:00:00"/>
    <x v="0"/>
    <x v="4"/>
    <x v="3"/>
    <x v="5"/>
    <m/>
    <m/>
    <m/>
    <n v="-46182.89"/>
    <n v="86283.029999999955"/>
    <n v="86283.03"/>
    <m/>
    <n v="-46182.89"/>
    <n v="65010.849999999962"/>
    <m/>
    <m/>
    <n v="0"/>
    <m/>
    <m/>
  </r>
  <r>
    <n v="24"/>
    <s v="AXA vue 751-2001172-05"/>
    <d v="2001-09-17T00:00:00"/>
    <x v="0"/>
    <x v="4"/>
    <x v="3"/>
    <x v="7"/>
    <m/>
    <s v="240-0176200-52"/>
    <m/>
    <n v="-17119.97"/>
    <n v="69163.059999999954"/>
    <m/>
    <m/>
    <n v="-17119.97"/>
    <n v="47890.879999999961"/>
    <m/>
    <m/>
    <n v="0"/>
    <m/>
    <m/>
  </r>
  <r>
    <n v="25"/>
    <s v="AXA vue 751-2001172-05"/>
    <d v="2001-09-17T00:00:00"/>
    <x v="0"/>
    <x v="4"/>
    <x v="3"/>
    <x v="5"/>
    <m/>
    <m/>
    <m/>
    <n v="-3679.11"/>
    <n v="65483.949999999953"/>
    <n v="65483.95"/>
    <m/>
    <n v="-3679.11"/>
    <n v="44211.76999999996"/>
    <m/>
    <m/>
    <n v="0"/>
    <m/>
    <m/>
  </r>
  <r>
    <n v="26"/>
    <s v="AXA vue 751-2001172-05"/>
    <d v="2001-06-22T00:00:00"/>
    <x v="0"/>
    <x v="3"/>
    <x v="0"/>
    <x v="3"/>
    <m/>
    <m/>
    <m/>
    <n v="-0.01"/>
    <n v="65483.939999999951"/>
    <m/>
    <m/>
    <n v="-0.01"/>
    <n v="44211.759999999958"/>
    <m/>
    <m/>
    <n v="0"/>
    <m/>
    <m/>
  </r>
  <r>
    <n v="27"/>
    <s v="AXA vue 751-2001172-05"/>
    <d v="2001-10-15T00:00:00"/>
    <x v="0"/>
    <x v="4"/>
    <x v="3"/>
    <x v="7"/>
    <s v="acompte sur compte Luc Duchateau"/>
    <s v="001-5295319-51"/>
    <m/>
    <m/>
    <n v="65483.939999999951"/>
    <m/>
    <m/>
    <n v="-10272.01"/>
    <n v="33939.749999999956"/>
    <m/>
    <m/>
    <n v="-10272.01"/>
    <s v=""/>
    <m/>
  </r>
  <r>
    <n v="28"/>
    <s v="AXA vue 751-2001172-05"/>
    <d v="2001-10-22T00:00:00"/>
    <x v="0"/>
    <x v="2"/>
    <x v="1"/>
    <x v="2"/>
    <s v="20 millions BEF"/>
    <s v="091-0016603-45"/>
    <m/>
    <n v="495787.05"/>
    <n v="561270.99"/>
    <n v="561270.99"/>
    <m/>
    <n v="495787.05"/>
    <n v="529726.79999999993"/>
    <m/>
    <m/>
    <n v="0"/>
    <m/>
    <m/>
  </r>
  <r>
    <n v="29"/>
    <s v="AXA vue 751-2001172-05"/>
    <d v="2001-10-29T00:00:00"/>
    <x v="0"/>
    <x v="4"/>
    <x v="3"/>
    <x v="5"/>
    <m/>
    <m/>
    <m/>
    <n v="-17450.37"/>
    <n v="543820.62"/>
    <m/>
    <m/>
    <n v="-17450.37"/>
    <n v="512276.42999999993"/>
    <m/>
    <m/>
    <n v="0"/>
    <m/>
    <m/>
  </r>
  <r>
    <n v="30"/>
    <s v="AXA vue 751-2001172-05"/>
    <d v="2001-10-29T00:00:00"/>
    <x v="0"/>
    <x v="4"/>
    <x v="3"/>
    <x v="6"/>
    <m/>
    <m/>
    <m/>
    <n v="-3850.48"/>
    <n v="539970.14"/>
    <m/>
    <m/>
    <n v="-3850.48"/>
    <n v="508425.94999999995"/>
    <m/>
    <m/>
    <n v="0"/>
    <m/>
    <m/>
  </r>
  <r>
    <n v="31"/>
    <s v="AXA vue 751-2001172-05"/>
    <d v="2001-10-29T00:00:00"/>
    <x v="0"/>
    <x v="4"/>
    <x v="3"/>
    <x v="5"/>
    <m/>
    <m/>
    <m/>
    <n v="-20857.02"/>
    <n v="519113.12"/>
    <m/>
    <m/>
    <n v="-20857.02"/>
    <n v="487568.92999999993"/>
    <m/>
    <m/>
    <n v="0"/>
    <m/>
    <m/>
  </r>
  <r>
    <n v="32"/>
    <s v="AXA vue 751-2001172-05"/>
    <d v="2001-10-29T00:00:00"/>
    <x v="0"/>
    <x v="4"/>
    <x v="3"/>
    <x v="9"/>
    <m/>
    <m/>
    <m/>
    <n v="-15540.4"/>
    <n v="503572.72"/>
    <m/>
    <m/>
    <n v="-15540.4"/>
    <n v="472028.52999999991"/>
    <m/>
    <m/>
    <n v="0"/>
    <m/>
    <m/>
  </r>
  <r>
    <n v="33"/>
    <s v="AXA vue 751-2001172-05"/>
    <d v="2001-10-29T00:00:00"/>
    <x v="0"/>
    <x v="3"/>
    <x v="0"/>
    <x v="3"/>
    <m/>
    <m/>
    <m/>
    <n v="0.01"/>
    <n v="503572.73"/>
    <n v="503572.73"/>
    <m/>
    <n v="0.01"/>
    <n v="472028.53999999992"/>
    <m/>
    <m/>
    <n v="0"/>
    <m/>
    <m/>
  </r>
  <r>
    <n v="34"/>
    <s v="AXA vue 751-2001172-05"/>
    <d v="2001-11-26T00:00:00"/>
    <x v="0"/>
    <x v="4"/>
    <x v="5"/>
    <x v="10"/>
    <s v="vérifié avec épargne"/>
    <s v="755-4047425-56"/>
    <m/>
    <m/>
    <n v="503572.73"/>
    <m/>
    <m/>
    <n v="-371840.29"/>
    <n v="100188.24999999994"/>
    <m/>
    <m/>
    <n v="-371840.29"/>
    <m/>
    <m/>
  </r>
  <r>
    <n v="35"/>
    <s v="AXA vue 751-2001172-05"/>
    <d v="2001-11-29T00:00:00"/>
    <x v="0"/>
    <x v="4"/>
    <x v="3"/>
    <x v="11"/>
    <m/>
    <m/>
    <m/>
    <n v="-14997.56"/>
    <n v="488575.17"/>
    <m/>
    <m/>
    <n v="-14997.56"/>
    <n v="85190.689999999944"/>
    <m/>
    <m/>
    <n v="0"/>
    <m/>
    <m/>
  </r>
  <r>
    <n v="36"/>
    <s v="AXA vue 751-2001172-05"/>
    <d v="2001-11-29T00:00:00"/>
    <x v="0"/>
    <x v="4"/>
    <x v="3"/>
    <x v="5"/>
    <m/>
    <m/>
    <m/>
    <n v="-7357.23"/>
    <n v="481217.94"/>
    <m/>
    <m/>
    <n v="-7357.23"/>
    <n v="77833.459999999948"/>
    <m/>
    <m/>
    <n v="0"/>
    <m/>
    <m/>
  </r>
  <r>
    <n v="37"/>
    <s v="AXA vue 751-2001172-05"/>
    <d v="2001-11-29T00:00:00"/>
    <x v="0"/>
    <x v="4"/>
    <x v="3"/>
    <x v="5"/>
    <m/>
    <m/>
    <m/>
    <n v="-6912.26"/>
    <n v="474305.68"/>
    <m/>
    <m/>
    <n v="-6912.26"/>
    <n v="70921.199999999953"/>
    <m/>
    <m/>
    <n v="0"/>
    <m/>
    <m/>
  </r>
  <r>
    <n v="38"/>
    <s v="AXA vue 751-2001172-05"/>
    <d v="2001-11-29T00:00:00"/>
    <x v="0"/>
    <x v="4"/>
    <x v="3"/>
    <x v="9"/>
    <m/>
    <m/>
    <m/>
    <n v="-18576.740000000002"/>
    <n v="455728.94"/>
    <m/>
    <m/>
    <n v="-18576.740000000002"/>
    <n v="52344.459999999948"/>
    <m/>
    <m/>
    <n v="0"/>
    <m/>
    <m/>
  </r>
  <r>
    <n v="39"/>
    <s v="AXA vue 751-2001172-05"/>
    <d v="2001-11-29T00:00:00"/>
    <x v="0"/>
    <x v="4"/>
    <x v="3"/>
    <x v="5"/>
    <m/>
    <m/>
    <m/>
    <n v="-28858.55"/>
    <n v="426870.39"/>
    <m/>
    <m/>
    <n v="-28858.55"/>
    <n v="23485.909999999949"/>
    <m/>
    <m/>
    <n v="0"/>
    <m/>
    <m/>
  </r>
  <r>
    <n v="40"/>
    <s v="AXA vue 751-2001172-05"/>
    <d v="2001-11-29T00:00:00"/>
    <x v="0"/>
    <x v="4"/>
    <x v="3"/>
    <x v="7"/>
    <m/>
    <m/>
    <m/>
    <n v="-6848"/>
    <n v="420022.39"/>
    <n v="420022.39"/>
    <m/>
    <n v="-6848"/>
    <n v="16637.909999999949"/>
    <m/>
    <m/>
    <n v="0"/>
    <m/>
    <m/>
  </r>
  <r>
    <n v="41"/>
    <s v="AXA vue 751-2001172-05"/>
    <d v="2001-12-12T00:00:00"/>
    <x v="0"/>
    <x v="5"/>
    <x v="5"/>
    <x v="10"/>
    <s v="vérifié avec épargne"/>
    <s v="755-4047425-56"/>
    <m/>
    <m/>
    <n v="420022.39"/>
    <m/>
    <m/>
    <n v="198314.82"/>
    <n v="214952.72999999995"/>
    <m/>
    <m/>
    <n v="198314.82"/>
    <m/>
    <m/>
  </r>
  <r>
    <n v="42"/>
    <s v="AXA vue 751-2001172-05"/>
    <d v="2001-11-29T00:00:00"/>
    <x v="0"/>
    <x v="4"/>
    <x v="3"/>
    <x v="6"/>
    <m/>
    <m/>
    <m/>
    <n v="-53706.65"/>
    <n v="366315.74"/>
    <n v="366315.74"/>
    <m/>
    <n v="-53706.65"/>
    <n v="161246.07999999996"/>
    <m/>
    <m/>
    <n v="0"/>
    <m/>
    <m/>
  </r>
  <r>
    <n v="43"/>
    <s v="AXA vue 751-2001172-05"/>
    <d v="2001-12-20T00:00:00"/>
    <x v="0"/>
    <x v="4"/>
    <x v="3"/>
    <x v="7"/>
    <s v="3è acompte "/>
    <s v="182-95349-52"/>
    <m/>
    <m/>
    <n v="366315.74"/>
    <m/>
    <m/>
    <n v="-10272.01"/>
    <n v="150974.06999999995"/>
    <m/>
    <m/>
    <n v="-10272.01"/>
    <s v=""/>
    <m/>
  </r>
  <r>
    <n v="44"/>
    <s v="AXA vue 751-2001172-05"/>
    <d v="2001-12-20T00:00:00"/>
    <x v="0"/>
    <x v="4"/>
    <x v="3"/>
    <x v="9"/>
    <n v="6060"/>
    <m/>
    <m/>
    <n v="-4020.63"/>
    <n v="362295.11"/>
    <m/>
    <m/>
    <n v="-4020.63"/>
    <n v="146953.43999999994"/>
    <m/>
    <m/>
    <n v="0"/>
    <m/>
    <m/>
  </r>
  <r>
    <n v="45"/>
    <s v="AXA vue 751-2001172-05"/>
    <d v="2001-12-20T00:00:00"/>
    <x v="0"/>
    <x v="4"/>
    <x v="3"/>
    <x v="9"/>
    <n v="6060"/>
    <m/>
    <m/>
    <n v="-6896.4"/>
    <n v="355398.70999999996"/>
    <m/>
    <m/>
    <n v="-6896.4"/>
    <n v="140057.03999999995"/>
    <m/>
    <m/>
    <n v="0"/>
    <m/>
    <m/>
  </r>
  <r>
    <n v="46"/>
    <s v="AXA vue 751-2001172-05"/>
    <d v="2001-12-20T00:00:00"/>
    <x v="0"/>
    <x v="4"/>
    <x v="3"/>
    <x v="5"/>
    <m/>
    <m/>
    <m/>
    <n v="-24099.49"/>
    <n v="331299.21999999997"/>
    <m/>
    <m/>
    <n v="-24099.49"/>
    <n v="115957.54999999994"/>
    <m/>
    <m/>
    <n v="0"/>
    <m/>
    <m/>
  </r>
  <r>
    <n v="47"/>
    <s v="AXA vue 751-2001172-05"/>
    <d v="2001-12-20T00:00:00"/>
    <x v="0"/>
    <x v="4"/>
    <x v="3"/>
    <x v="5"/>
    <m/>
    <s v="240-0391169-69"/>
    <m/>
    <n v="-15102.81"/>
    <n v="316196.40999999997"/>
    <m/>
    <m/>
    <n v="-15102.81"/>
    <n v="100854.73999999995"/>
    <m/>
    <m/>
    <n v="0"/>
    <m/>
    <m/>
  </r>
  <r>
    <n v="48"/>
    <s v="AXA vue 751-2001172-05"/>
    <d v="2001-12-20T00:00:00"/>
    <x v="0"/>
    <x v="4"/>
    <x v="3"/>
    <x v="6"/>
    <m/>
    <m/>
    <m/>
    <n v="-4100.2299999999996"/>
    <n v="312096.18"/>
    <m/>
    <m/>
    <n v="-4100.2299999999996"/>
    <n v="96754.509999999951"/>
    <m/>
    <m/>
    <n v="0"/>
    <m/>
    <m/>
  </r>
  <r>
    <n v="49"/>
    <s v="AXA vue 751-2001172-05"/>
    <d v="2001-12-20T00:00:00"/>
    <x v="0"/>
    <x v="4"/>
    <x v="3"/>
    <x v="6"/>
    <m/>
    <m/>
    <m/>
    <n v="-51714.13"/>
    <n v="260382.05"/>
    <m/>
    <m/>
    <n v="-51714.13"/>
    <n v="45040.379999999954"/>
    <m/>
    <m/>
    <n v="0"/>
    <m/>
    <m/>
  </r>
  <r>
    <n v="50"/>
    <s v="AXA vue 751-2001172-05"/>
    <d v="2001-12-20T00:00:00"/>
    <x v="0"/>
    <x v="4"/>
    <x v="3"/>
    <x v="5"/>
    <m/>
    <m/>
    <m/>
    <n v="-27467.25"/>
    <n v="232914.8"/>
    <n v="232914.78"/>
    <m/>
    <n v="-27467.25"/>
    <n v="17573.129999999954"/>
    <m/>
    <m/>
    <n v="0"/>
    <m/>
    <m/>
  </r>
  <r>
    <n v="51"/>
    <s v="AXA vue 751-2001172-05"/>
    <d v="2001-12-28T00:00:00"/>
    <x v="0"/>
    <x v="4"/>
    <x v="3"/>
    <x v="5"/>
    <s v="payé via séminaire ?"/>
    <s v="282-95356-22"/>
    <m/>
    <m/>
    <n v="232914.8"/>
    <m/>
    <m/>
    <n v="-15102.81"/>
    <n v="2470.3199999999542"/>
    <n v="2470.3200000000002"/>
    <m/>
    <n v="-15102.81"/>
    <s v=""/>
    <m/>
  </r>
  <r>
    <n v="52"/>
    <s v="AXA vue 751-2001172-05"/>
    <d v="2001-06-21T00:00:00"/>
    <x v="0"/>
    <x v="3"/>
    <x v="0"/>
    <x v="3"/>
    <m/>
    <m/>
    <m/>
    <n v="-0.02"/>
    <n v="232914.78"/>
    <m/>
    <m/>
    <m/>
    <n v="2470.3199999999542"/>
    <m/>
    <m/>
    <n v="0.02"/>
    <m/>
    <m/>
  </r>
  <r>
    <n v="53"/>
    <s v="AXA vue 751-2001172-05"/>
    <d v="2002-01-03T00:00:00"/>
    <x v="1"/>
    <x v="6"/>
    <x v="6"/>
    <x v="12"/>
    <m/>
    <m/>
    <m/>
    <n v="496.52"/>
    <n v="233411.3"/>
    <n v="233411.3"/>
    <m/>
    <n v="496.52"/>
    <n v="2966.8399999999542"/>
    <n v="2966.84"/>
    <m/>
    <n v="0"/>
    <m/>
    <m/>
  </r>
  <r>
    <n v="54"/>
    <s v="AXA vue 751-2001172-05"/>
    <d v="2002-01-17T00:00:00"/>
    <x v="1"/>
    <x v="5"/>
    <x v="5"/>
    <x v="10"/>
    <s v="vérifié avec épargne"/>
    <s v="755-4047425-56"/>
    <m/>
    <n v="150000"/>
    <n v="383411.3"/>
    <n v="383411.3"/>
    <m/>
    <n v="150000"/>
    <n v="152966.83999999997"/>
    <m/>
    <m/>
    <n v="0"/>
    <m/>
    <m/>
  </r>
  <r>
    <n v="55"/>
    <s v="AXA vue 751-2001172-05"/>
    <d v="2002-01-18T00:00:00"/>
    <x v="1"/>
    <x v="4"/>
    <x v="3"/>
    <x v="9"/>
    <m/>
    <m/>
    <m/>
    <n v="-10701.94"/>
    <n v="372709.36"/>
    <m/>
    <m/>
    <n v="-10701.94"/>
    <n v="142264.89999999997"/>
    <m/>
    <m/>
    <n v="0"/>
    <m/>
    <m/>
  </r>
  <r>
    <n v="56"/>
    <s v="AXA vue 751-2001172-05"/>
    <d v="2002-01-18T00:00:00"/>
    <x v="1"/>
    <x v="4"/>
    <x v="3"/>
    <x v="5"/>
    <m/>
    <m/>
    <m/>
    <n v="-10680.1"/>
    <n v="362029.26"/>
    <m/>
    <m/>
    <n v="-10680.1"/>
    <n v="131584.79999999996"/>
    <m/>
    <m/>
    <n v="0"/>
    <m/>
    <m/>
  </r>
  <r>
    <n v="57"/>
    <s v="AXA vue 751-2001172-05"/>
    <d v="2002-01-18T00:00:00"/>
    <x v="1"/>
    <x v="4"/>
    <x v="3"/>
    <x v="11"/>
    <m/>
    <m/>
    <m/>
    <n v="-14997.56"/>
    <n v="347031.7"/>
    <m/>
    <m/>
    <n v="-14997.56"/>
    <n v="116587.23999999996"/>
    <m/>
    <m/>
    <n v="0"/>
    <m/>
    <m/>
  </r>
  <r>
    <n v="58"/>
    <s v="AXA vue 751-2001172-05"/>
    <d v="2002-01-18T00:00:00"/>
    <x v="1"/>
    <x v="4"/>
    <x v="3"/>
    <x v="5"/>
    <m/>
    <m/>
    <m/>
    <n v="-60371.02"/>
    <n v="286660.68"/>
    <m/>
    <m/>
    <n v="-60371.02"/>
    <n v="56216.219999999965"/>
    <m/>
    <m/>
    <n v="0"/>
    <m/>
    <m/>
  </r>
  <r>
    <n v="59"/>
    <s v="AXA vue 751-2001172-05"/>
    <d v="2002-03-21T00:00:00"/>
    <x v="1"/>
    <x v="4"/>
    <x v="3"/>
    <x v="9"/>
    <m/>
    <s v="800-2160366-60"/>
    <m/>
    <n v="-5137.3900000000003"/>
    <n v="281523.28999999998"/>
    <m/>
    <m/>
    <n v="-5137.3900000000003"/>
    <n v="51078.829999999965"/>
    <m/>
    <m/>
    <n v="0"/>
    <m/>
    <m/>
  </r>
  <r>
    <n v="60"/>
    <s v="AXA vue 751-2001172-05"/>
    <d v="2002-03-21T00:00:00"/>
    <x v="1"/>
    <x v="4"/>
    <x v="3"/>
    <x v="5"/>
    <m/>
    <m/>
    <m/>
    <n v="-23617.47"/>
    <n v="257905.81999999998"/>
    <m/>
    <m/>
    <n v="-23617.47"/>
    <n v="27461.359999999964"/>
    <m/>
    <m/>
    <n v="0"/>
    <m/>
    <m/>
  </r>
  <r>
    <n v="61"/>
    <s v="AXA vue 751-2001172-05"/>
    <d v="2002-03-21T00:00:00"/>
    <x v="1"/>
    <x v="4"/>
    <x v="3"/>
    <x v="5"/>
    <m/>
    <m/>
    <m/>
    <n v="-19126.060000000001"/>
    <n v="238779.75999999998"/>
    <m/>
    <m/>
    <n v="-19126.060000000001"/>
    <n v="8335.2999999999629"/>
    <m/>
    <m/>
    <n v="0"/>
    <m/>
    <m/>
  </r>
  <r>
    <n v="62"/>
    <s v="AXA vue 751-2001172-05"/>
    <d v="2002-04-29T00:00:00"/>
    <x v="1"/>
    <x v="2"/>
    <x v="1"/>
    <x v="2"/>
    <m/>
    <s v="091-0016603-45"/>
    <m/>
    <n v="100000"/>
    <n v="338779.76"/>
    <n v="338779.76"/>
    <m/>
    <n v="100000"/>
    <n v="108335.29999999996"/>
    <m/>
    <m/>
    <n v="0"/>
    <m/>
    <m/>
  </r>
  <r>
    <n v="63"/>
    <s v="AXA vue 751-2001172-05"/>
    <d v="2003-05-03T00:00:00"/>
    <x v="1"/>
    <x v="4"/>
    <x v="3"/>
    <x v="9"/>
    <m/>
    <m/>
    <m/>
    <n v="-18434.740000000002"/>
    <n v="320345.02"/>
    <m/>
    <m/>
    <n v="-18434.740000000002"/>
    <n v="89900.559999999954"/>
    <m/>
    <m/>
    <n v="0"/>
    <m/>
    <m/>
  </r>
  <r>
    <n v="64"/>
    <s v="AXA vue 751-2001172-05"/>
    <d v="2003-05-03T00:00:00"/>
    <x v="1"/>
    <x v="4"/>
    <x v="3"/>
    <x v="5"/>
    <m/>
    <m/>
    <m/>
    <n v="-12285.73"/>
    <n v="308059.29000000004"/>
    <m/>
    <m/>
    <n v="-12285.73"/>
    <n v="77614.829999999958"/>
    <m/>
    <m/>
    <n v="0"/>
    <m/>
    <m/>
  </r>
  <r>
    <n v="65"/>
    <s v="AXA vue 751-2001172-05"/>
    <d v="2003-05-03T00:00:00"/>
    <x v="1"/>
    <x v="4"/>
    <x v="3"/>
    <x v="5"/>
    <m/>
    <m/>
    <m/>
    <n v="-4949.59"/>
    <n v="303109.7"/>
    <m/>
    <m/>
    <n v="-4949.59"/>
    <n v="72665.239999999962"/>
    <m/>
    <m/>
    <n v="0"/>
    <m/>
    <m/>
  </r>
  <r>
    <n v="66"/>
    <s v="AXA vue 751-2001172-05"/>
    <d v="2003-05-03T00:00:00"/>
    <x v="1"/>
    <x v="4"/>
    <x v="3"/>
    <x v="5"/>
    <m/>
    <m/>
    <m/>
    <n v="-41101.18"/>
    <n v="262008.52000000002"/>
    <m/>
    <m/>
    <n v="-41101.18"/>
    <n v="31564.059999999961"/>
    <m/>
    <m/>
    <n v="0"/>
    <m/>
    <m/>
  </r>
  <r>
    <n v="67"/>
    <s v="AXA vue 751-2001172-05"/>
    <d v="2002-05-21T00:00:00"/>
    <x v="1"/>
    <x v="2"/>
    <x v="1"/>
    <x v="2"/>
    <m/>
    <s v="091-0016603-45"/>
    <m/>
    <n v="150000"/>
    <n v="412008.52"/>
    <m/>
    <m/>
    <n v="150000"/>
    <n v="181564.05999999997"/>
    <m/>
    <m/>
    <n v="0"/>
    <m/>
    <m/>
  </r>
  <r>
    <n v="68"/>
    <s v="AXA vue 751-2001172-05"/>
    <d v="2002-05-29T00:00:00"/>
    <x v="1"/>
    <x v="4"/>
    <x v="3"/>
    <x v="6"/>
    <m/>
    <m/>
    <m/>
    <n v="-7505.31"/>
    <n v="404503.21"/>
    <m/>
    <m/>
    <n v="-7505.31"/>
    <n v="174058.74999999997"/>
    <m/>
    <m/>
    <n v="0"/>
    <m/>
    <m/>
  </r>
  <r>
    <n v="69"/>
    <s v="AXA vue 751-2001172-05"/>
    <d v="2002-05-29T00:00:00"/>
    <x v="1"/>
    <x v="4"/>
    <x v="3"/>
    <x v="9"/>
    <m/>
    <m/>
    <m/>
    <n v="-16669.57"/>
    <n v="387833.64"/>
    <m/>
    <m/>
    <n v="-16669.57"/>
    <n v="157389.17999999996"/>
    <m/>
    <m/>
    <n v="0"/>
    <m/>
    <m/>
  </r>
  <r>
    <n v="70"/>
    <s v="AXA vue 751-2001172-05"/>
    <d v="2002-05-29T00:00:00"/>
    <x v="1"/>
    <x v="4"/>
    <x v="3"/>
    <x v="5"/>
    <m/>
    <m/>
    <m/>
    <n v="-9610.5400000000009"/>
    <n v="378223.10000000003"/>
    <m/>
    <m/>
    <n v="-9610.5400000000009"/>
    <n v="147778.63999999996"/>
    <m/>
    <m/>
    <n v="0"/>
    <m/>
    <m/>
  </r>
  <r>
    <n v="71"/>
    <s v="AXA vue 751-2001172-05"/>
    <d v="2002-05-29T00:00:00"/>
    <x v="1"/>
    <x v="4"/>
    <x v="3"/>
    <x v="6"/>
    <m/>
    <m/>
    <m/>
    <n v="-24128.18"/>
    <n v="354094.92000000004"/>
    <m/>
    <m/>
    <n v="-24128.18"/>
    <n v="123650.45999999996"/>
    <m/>
    <m/>
    <n v="0"/>
    <m/>
    <m/>
  </r>
  <r>
    <n v="72"/>
    <s v="AXA vue 751-2001172-05"/>
    <d v="2002-05-29T00:00:00"/>
    <x v="1"/>
    <x v="4"/>
    <x v="3"/>
    <x v="5"/>
    <m/>
    <m/>
    <m/>
    <n v="-12537.81"/>
    <n v="341557.11000000004"/>
    <m/>
    <m/>
    <n v="-12537.81"/>
    <n v="111112.64999999997"/>
    <m/>
    <m/>
    <n v="0"/>
    <m/>
    <m/>
  </r>
  <r>
    <n v="73"/>
    <s v="AXA vue 751-2001172-05"/>
    <d v="2002-05-29T00:00:00"/>
    <x v="1"/>
    <x v="4"/>
    <x v="3"/>
    <x v="5"/>
    <m/>
    <m/>
    <m/>
    <n v="-31046.3"/>
    <n v="310510.81000000006"/>
    <m/>
    <m/>
    <n v="-31046.3"/>
    <n v="80066.349999999962"/>
    <m/>
    <m/>
    <n v="0"/>
    <m/>
    <m/>
  </r>
  <r>
    <n v="74"/>
    <s v="AXA vue 751-2001172-05"/>
    <d v="2002-06-04T00:00:00"/>
    <x v="1"/>
    <x v="4"/>
    <x v="3"/>
    <x v="11"/>
    <m/>
    <m/>
    <m/>
    <n v="-42350"/>
    <n v="268160.81000000006"/>
    <m/>
    <m/>
    <n v="-42350"/>
    <n v="37716.349999999962"/>
    <m/>
    <m/>
    <n v="0"/>
    <m/>
    <m/>
  </r>
  <r>
    <n v="75"/>
    <s v="AXA vue 751-2001172-05"/>
    <d v="2002-06-05T00:00:00"/>
    <x v="1"/>
    <x v="2"/>
    <x v="1"/>
    <x v="2"/>
    <m/>
    <s v="500-0000000-17"/>
    <m/>
    <n v="109954.03"/>
    <n v="378114.84000000008"/>
    <n v="378114.84"/>
    <m/>
    <n v="109954.03"/>
    <n v="147670.37999999995"/>
    <m/>
    <m/>
    <n v="0"/>
    <m/>
    <m/>
  </r>
  <r>
    <n v="76"/>
    <s v="AXA vue 751-2001172-05"/>
    <d v="2002-06-06T00:00:00"/>
    <x v="1"/>
    <x v="2"/>
    <x v="1"/>
    <x v="2"/>
    <m/>
    <s v="091-0016603-45"/>
    <m/>
    <n v="24000"/>
    <n v="402114.84000000008"/>
    <m/>
    <m/>
    <n v="24000"/>
    <n v="171670.37999999995"/>
    <m/>
    <m/>
    <n v="0"/>
    <m/>
    <m/>
  </r>
  <r>
    <n v="77"/>
    <s v="AXA vue 751-2001172-05"/>
    <d v="2002-06-06T00:00:00"/>
    <x v="1"/>
    <x v="2"/>
    <x v="1"/>
    <x v="1"/>
    <m/>
    <s v="000-0061371-67"/>
    <m/>
    <n v="16000"/>
    <n v="418114.84000000008"/>
    <m/>
    <m/>
    <n v="16000"/>
    <n v="187670.37999999995"/>
    <m/>
    <m/>
    <n v="0"/>
    <m/>
    <m/>
  </r>
  <r>
    <n v="78"/>
    <s v="AXA vue 751-2001172-05"/>
    <d v="2002-06-12T00:00:00"/>
    <x v="1"/>
    <x v="4"/>
    <x v="3"/>
    <x v="6"/>
    <m/>
    <m/>
    <m/>
    <n v="-1005.02"/>
    <n v="417109.82000000007"/>
    <m/>
    <m/>
    <n v="-1005.02"/>
    <n v="186665.35999999996"/>
    <m/>
    <m/>
    <n v="0"/>
    <m/>
    <m/>
  </r>
  <r>
    <n v="79"/>
    <s v="AXA vue 751-2001172-05"/>
    <d v="2002-06-12T00:00:00"/>
    <x v="1"/>
    <x v="4"/>
    <x v="3"/>
    <x v="5"/>
    <m/>
    <m/>
    <m/>
    <n v="-1647.8"/>
    <n v="415462.02000000008"/>
    <m/>
    <m/>
    <n v="-1647.8"/>
    <n v="185017.55999999997"/>
    <m/>
    <m/>
    <n v="0"/>
    <m/>
    <m/>
  </r>
  <r>
    <n v="80"/>
    <s v="AXA vue 751-2001172-05"/>
    <d v="2002-06-12T00:00:00"/>
    <x v="1"/>
    <x v="4"/>
    <x v="3"/>
    <x v="5"/>
    <m/>
    <m/>
    <m/>
    <n v="-14298.96"/>
    <n v="401163.06000000006"/>
    <m/>
    <m/>
    <n v="-14298.96"/>
    <n v="170718.59999999998"/>
    <m/>
    <m/>
    <n v="0"/>
    <m/>
    <m/>
  </r>
  <r>
    <n v="81"/>
    <s v="AXA vue 751-2001172-05"/>
    <d v="2002-06-12T00:00:00"/>
    <x v="1"/>
    <x v="4"/>
    <x v="3"/>
    <x v="9"/>
    <m/>
    <m/>
    <m/>
    <n v="-4041.96"/>
    <n v="397121.10000000003"/>
    <m/>
    <m/>
    <n v="-4041.96"/>
    <n v="166676.63999999998"/>
    <m/>
    <m/>
    <n v="0"/>
    <m/>
    <m/>
  </r>
  <r>
    <n v="82"/>
    <s v="AXA vue 751-2001172-05"/>
    <d v="2002-06-12T00:00:00"/>
    <x v="1"/>
    <x v="4"/>
    <x v="3"/>
    <x v="6"/>
    <m/>
    <m/>
    <m/>
    <n v="-2565.0700000000002"/>
    <n v="394556.03"/>
    <m/>
    <m/>
    <n v="-2565.0700000000002"/>
    <n v="164111.56999999998"/>
    <m/>
    <m/>
    <n v="0"/>
    <m/>
    <m/>
  </r>
  <r>
    <n v="83"/>
    <s v="AXA vue 751-2001172-05"/>
    <d v="2002-06-12T00:00:00"/>
    <x v="1"/>
    <x v="4"/>
    <x v="3"/>
    <x v="6"/>
    <m/>
    <m/>
    <m/>
    <n v="-18114.45"/>
    <n v="376441.58"/>
    <m/>
    <m/>
    <n v="-18114.45"/>
    <n v="145997.11999999997"/>
    <m/>
    <m/>
    <n v="0"/>
    <m/>
    <m/>
  </r>
  <r>
    <n v="84"/>
    <s v="AXA vue 751-2001172-05"/>
    <d v="2002-06-12T00:00:00"/>
    <x v="1"/>
    <x v="4"/>
    <x v="3"/>
    <x v="9"/>
    <m/>
    <m/>
    <m/>
    <n v="-17990.78"/>
    <n v="358450.80000000005"/>
    <m/>
    <m/>
    <n v="-17990.78"/>
    <n v="128006.33999999997"/>
    <m/>
    <m/>
    <n v="0"/>
    <m/>
    <m/>
  </r>
  <r>
    <n v="85"/>
    <s v="AXA vue 751-2001172-05"/>
    <d v="2002-06-12T00:00:00"/>
    <x v="1"/>
    <x v="4"/>
    <x v="3"/>
    <x v="5"/>
    <m/>
    <m/>
    <m/>
    <n v="-31282.61"/>
    <n v="327168.19000000006"/>
    <m/>
    <m/>
    <n v="-31282.61"/>
    <n v="96723.729999999967"/>
    <m/>
    <m/>
    <n v="0"/>
    <m/>
    <m/>
  </r>
  <r>
    <n v="86"/>
    <s v="AXA vue 751-2001172-05"/>
    <d v="2002-06-12T00:00:00"/>
    <x v="1"/>
    <x v="4"/>
    <x v="3"/>
    <x v="5"/>
    <m/>
    <m/>
    <m/>
    <n v="-27115.16"/>
    <n v="300053.03000000009"/>
    <m/>
    <m/>
    <n v="-27115.16"/>
    <n v="69608.569999999963"/>
    <m/>
    <m/>
    <n v="0"/>
    <m/>
    <m/>
  </r>
  <r>
    <n v="87"/>
    <s v="AXA vue 751-2001172-05"/>
    <d v="2002-06-12T00:00:00"/>
    <x v="1"/>
    <x v="4"/>
    <x v="3"/>
    <x v="5"/>
    <m/>
    <m/>
    <m/>
    <n v="-65015.57"/>
    <n v="235037.46000000008"/>
    <n v="235037.46"/>
    <m/>
    <n v="-65015.57"/>
    <n v="4592.9999999999636"/>
    <n v="4593"/>
    <m/>
    <n v="0"/>
    <m/>
    <m/>
  </r>
  <r>
    <n v="88"/>
    <s v="AXA vue 751-2001172-05"/>
    <d v="2002-06-19T00:00:00"/>
    <x v="1"/>
    <x v="7"/>
    <x v="7"/>
    <x v="13"/>
    <m/>
    <m/>
    <m/>
    <m/>
    <n v="235037.46000000008"/>
    <n v="235037.46"/>
    <m/>
    <n v="-4000"/>
    <n v="592.99999999996362"/>
    <n v="593"/>
    <m/>
    <n v="-4000"/>
    <s v=""/>
    <n v="-4000"/>
  </r>
  <r>
    <n v="89"/>
    <s v="AXA vue 751-2001172-05"/>
    <d v="2002-06-26T00:00:00"/>
    <x v="1"/>
    <x v="2"/>
    <x v="1"/>
    <x v="2"/>
    <m/>
    <s v="091-0016603-45"/>
    <m/>
    <n v="180000"/>
    <n v="415037.46000000008"/>
    <n v="415037.46"/>
    <m/>
    <n v="180000"/>
    <n v="180592.99999999997"/>
    <n v="180593"/>
    <m/>
    <n v="0"/>
    <m/>
    <m/>
  </r>
  <r>
    <n v="90"/>
    <s v="AXA vue 751-2001172-05"/>
    <d v="2002-06-28T00:00:00"/>
    <x v="1"/>
    <x v="8"/>
    <x v="0"/>
    <x v="0"/>
    <m/>
    <m/>
    <m/>
    <m/>
    <n v="415037.46000000008"/>
    <m/>
    <m/>
    <m/>
    <n v="180592.99999999997"/>
    <m/>
    <m/>
    <n v="0"/>
    <m/>
    <m/>
  </r>
  <r>
    <n v="91"/>
    <s v="AXA vue 751-2001172-05"/>
    <d v="2002-07-02T00:00:00"/>
    <x v="1"/>
    <x v="4"/>
    <x v="3"/>
    <x v="9"/>
    <m/>
    <m/>
    <m/>
    <n v="-924.39"/>
    <n v="414113.07000000007"/>
    <m/>
    <m/>
    <n v="-924.39"/>
    <n v="179668.60999999996"/>
    <m/>
    <m/>
    <n v="0"/>
    <m/>
    <m/>
  </r>
  <r>
    <n v="92"/>
    <s v="AXA vue 751-2001172-05"/>
    <d v="2002-07-02T00:00:00"/>
    <x v="1"/>
    <x v="4"/>
    <x v="3"/>
    <x v="5"/>
    <m/>
    <m/>
    <m/>
    <n v="-9005.91"/>
    <n v="405107.16000000009"/>
    <m/>
    <m/>
    <n v="-9005.91"/>
    <n v="170662.69999999995"/>
    <m/>
    <m/>
    <n v="0"/>
    <m/>
    <m/>
  </r>
  <r>
    <n v="93"/>
    <s v="AXA vue 751-2001172-05"/>
    <d v="2002-07-02T00:00:00"/>
    <x v="1"/>
    <x v="4"/>
    <x v="3"/>
    <x v="9"/>
    <m/>
    <m/>
    <m/>
    <n v="-14540.42"/>
    <n v="390566.74000000011"/>
    <m/>
    <m/>
    <n v="-14540.42"/>
    <n v="156122.27999999994"/>
    <m/>
    <m/>
    <n v="0"/>
    <m/>
    <m/>
  </r>
  <r>
    <n v="94"/>
    <s v="AXA vue 751-2001172-05"/>
    <d v="2002-07-02T00:00:00"/>
    <x v="1"/>
    <x v="4"/>
    <x v="3"/>
    <x v="5"/>
    <m/>
    <m/>
    <m/>
    <n v="-70880.100000000006"/>
    <n v="319686.64000000013"/>
    <m/>
    <m/>
    <n v="-70880.100000000006"/>
    <n v="85242.179999999935"/>
    <m/>
    <m/>
    <n v="0"/>
    <m/>
    <m/>
  </r>
  <r>
    <n v="95"/>
    <s v="AXA vue 751-2001172-05"/>
    <d v="2002-07-02T00:00:00"/>
    <x v="1"/>
    <x v="4"/>
    <x v="3"/>
    <x v="5"/>
    <m/>
    <m/>
    <m/>
    <n v="-29643.16"/>
    <n v="290043.48000000016"/>
    <m/>
    <m/>
    <n v="-29643.16"/>
    <n v="55599.019999999931"/>
    <m/>
    <m/>
    <n v="0"/>
    <m/>
    <m/>
  </r>
  <r>
    <n v="96"/>
    <s v="AXA vue 751-2001172-05"/>
    <d v="2002-07-02T00:00:00"/>
    <x v="1"/>
    <x v="4"/>
    <x v="3"/>
    <x v="5"/>
    <m/>
    <m/>
    <m/>
    <n v="-39782.86"/>
    <n v="250260.62000000017"/>
    <m/>
    <m/>
    <n v="-39782.86"/>
    <n v="15816.159999999931"/>
    <m/>
    <m/>
    <n v="0"/>
    <m/>
    <m/>
  </r>
  <r>
    <n v="97"/>
    <s v="AXA vue 751-2001172-05"/>
    <d v="2002-07-15T00:00:00"/>
    <x v="1"/>
    <x v="7"/>
    <x v="7"/>
    <x v="13"/>
    <m/>
    <m/>
    <m/>
    <m/>
    <n v="250260.62000000017"/>
    <m/>
    <m/>
    <n v="-4500"/>
    <n v="11316.159999999931"/>
    <m/>
    <m/>
    <n v="-4500"/>
    <s v=""/>
    <n v="-4500"/>
  </r>
  <r>
    <n v="98"/>
    <s v="AXA vue 751-2001172-05"/>
    <d v="2002-07-19T00:00:00"/>
    <x v="1"/>
    <x v="7"/>
    <x v="7"/>
    <x v="13"/>
    <m/>
    <m/>
    <m/>
    <m/>
    <n v="250260.62000000017"/>
    <m/>
    <m/>
    <n v="-2000"/>
    <n v="9316.1599999999307"/>
    <m/>
    <m/>
    <n v="-2000"/>
    <s v=""/>
    <n v="-2000"/>
  </r>
  <r>
    <n v="99"/>
    <s v="AXA vue 751-2001172-05"/>
    <d v="2002-07-30T00:00:00"/>
    <x v="1"/>
    <x v="7"/>
    <x v="7"/>
    <x v="13"/>
    <s v="Kone - 5è acompte"/>
    <m/>
    <m/>
    <m/>
    <n v="250260.62000000017"/>
    <n v="250260.62"/>
    <m/>
    <n v="-5000"/>
    <n v="4316.1599999999307"/>
    <m/>
    <m/>
    <n v="-5000"/>
    <s v=""/>
    <n v="-5000"/>
  </r>
  <r>
    <n v="100"/>
    <s v="AXA vue 751-2001172-05"/>
    <d v="2002-07-19T00:00:00"/>
    <x v="1"/>
    <x v="2"/>
    <x v="1"/>
    <x v="14"/>
    <m/>
    <s v="240-0024641-07"/>
    <m/>
    <n v="300000"/>
    <n v="550260.62000000011"/>
    <n v="550260.62"/>
    <m/>
    <n v="300000"/>
    <n v="304316.15999999992"/>
    <m/>
    <m/>
    <n v="0"/>
    <m/>
    <m/>
  </r>
  <r>
    <n v="101"/>
    <s v="AXA vue 751-2001172-05"/>
    <d v="2002-08-26T00:00:00"/>
    <x v="1"/>
    <x v="7"/>
    <x v="7"/>
    <x v="13"/>
    <s v="Kone - 6è acompte"/>
    <m/>
    <m/>
    <m/>
    <n v="550260.62000000011"/>
    <m/>
    <m/>
    <n v="-8500"/>
    <n v="295816.15999999992"/>
    <m/>
    <m/>
    <n v="-8500"/>
    <s v=""/>
    <n v="-8500"/>
  </r>
  <r>
    <n v="102"/>
    <s v="AXA vue 751-2001172-05"/>
    <d v="2002-08-26T00:00:00"/>
    <x v="1"/>
    <x v="4"/>
    <x v="3"/>
    <x v="6"/>
    <m/>
    <m/>
    <m/>
    <n v="-850.65"/>
    <n v="549409.97000000009"/>
    <m/>
    <m/>
    <n v="-850.65"/>
    <n v="294965.50999999989"/>
    <m/>
    <m/>
    <n v="0"/>
    <m/>
    <m/>
  </r>
  <r>
    <n v="103"/>
    <s v="AXA vue 751-2001172-05"/>
    <d v="2002-08-26T00:00:00"/>
    <x v="1"/>
    <x v="4"/>
    <x v="3"/>
    <x v="6"/>
    <m/>
    <m/>
    <m/>
    <n v="-2988.84"/>
    <n v="546421.13000000012"/>
    <m/>
    <m/>
    <n v="-2988.84"/>
    <n v="291976.66999999987"/>
    <m/>
    <m/>
    <n v="0"/>
    <m/>
    <m/>
  </r>
  <r>
    <n v="104"/>
    <s v="AXA vue 751-2001172-05"/>
    <d v="2002-08-26T00:00:00"/>
    <x v="1"/>
    <x v="4"/>
    <x v="3"/>
    <x v="6"/>
    <m/>
    <m/>
    <m/>
    <n v="-880.64"/>
    <n v="545540.49000000011"/>
    <m/>
    <m/>
    <n v="-880.64"/>
    <n v="291096.02999999985"/>
    <m/>
    <m/>
    <n v="0"/>
    <m/>
    <m/>
  </r>
  <r>
    <n v="105"/>
    <s v="AXA vue 751-2001172-05"/>
    <d v="2002-08-27T00:00:00"/>
    <x v="1"/>
    <x v="4"/>
    <x v="3"/>
    <x v="9"/>
    <m/>
    <m/>
    <m/>
    <n v="-8415.49"/>
    <n v="537125.00000000012"/>
    <m/>
    <m/>
    <n v="-8415.49"/>
    <n v="282680.53999999986"/>
    <m/>
    <m/>
    <n v="0"/>
    <m/>
    <m/>
  </r>
  <r>
    <n v="106"/>
    <s v="AXA vue 751-2001172-05"/>
    <d v="2002-08-27T00:00:00"/>
    <x v="1"/>
    <x v="4"/>
    <x v="3"/>
    <x v="9"/>
    <m/>
    <m/>
    <m/>
    <n v="-24743.85"/>
    <n v="512381.15000000014"/>
    <m/>
    <m/>
    <n v="-24743.85"/>
    <n v="257936.68999999986"/>
    <m/>
    <m/>
    <n v="0"/>
    <m/>
    <m/>
  </r>
  <r>
    <n v="107"/>
    <s v="AXA vue 751-2001172-05"/>
    <d v="2002-08-27T00:00:00"/>
    <x v="1"/>
    <x v="4"/>
    <x v="3"/>
    <x v="6"/>
    <m/>
    <m/>
    <m/>
    <n v="-34177.919999999998"/>
    <n v="478203.23000000016"/>
    <m/>
    <m/>
    <n v="-34177.919999999998"/>
    <n v="223758.76999999984"/>
    <m/>
    <m/>
    <n v="0"/>
    <m/>
    <m/>
  </r>
  <r>
    <n v="108"/>
    <s v="AXA vue 751-2001172-05"/>
    <d v="2002-08-27T00:00:00"/>
    <x v="1"/>
    <x v="4"/>
    <x v="3"/>
    <x v="5"/>
    <m/>
    <m/>
    <m/>
    <n v="-35868.39"/>
    <n v="442334.84000000014"/>
    <m/>
    <m/>
    <n v="-35868.39"/>
    <n v="187890.37999999983"/>
    <m/>
    <m/>
    <n v="0"/>
    <m/>
    <m/>
  </r>
  <r>
    <n v="109"/>
    <s v="AXA vue 751-2001172-05"/>
    <d v="2002-08-27T00:00:00"/>
    <x v="1"/>
    <x v="4"/>
    <x v="3"/>
    <x v="5"/>
    <m/>
    <m/>
    <m/>
    <n v="-52875.59"/>
    <n v="389459.25000000012"/>
    <m/>
    <m/>
    <n v="-52875.59"/>
    <n v="135014.78999999983"/>
    <m/>
    <m/>
    <n v="0"/>
    <m/>
    <m/>
  </r>
  <r>
    <n v="110"/>
    <s v="AXA vue 751-2001172-05"/>
    <d v="2002-08-27T00:00:00"/>
    <x v="1"/>
    <x v="4"/>
    <x v="3"/>
    <x v="5"/>
    <m/>
    <m/>
    <m/>
    <n v="-41717.760000000002"/>
    <n v="347741.49000000011"/>
    <n v="347741.49000000011"/>
    <m/>
    <n v="-41717.760000000002"/>
    <n v="93297.029999999824"/>
    <m/>
    <m/>
    <n v="0"/>
    <m/>
    <m/>
  </r>
  <r>
    <n v="111"/>
    <s v="AXA vue 751-2001172-05"/>
    <d v="2002-09-06T00:00:00"/>
    <x v="1"/>
    <x v="7"/>
    <x v="7"/>
    <x v="13"/>
    <m/>
    <m/>
    <m/>
    <m/>
    <n v="347741.49000000011"/>
    <m/>
    <m/>
    <n v="-10500"/>
    <n v="82797.029999999824"/>
    <m/>
    <m/>
    <n v="-10500"/>
    <s v=""/>
    <n v="-10500"/>
  </r>
  <r>
    <n v="112"/>
    <s v="AXA vue 751-2001172-05"/>
    <d v="2002-09-19T00:00:00"/>
    <x v="1"/>
    <x v="7"/>
    <x v="7"/>
    <x v="13"/>
    <s v="Honoraires d'architecte"/>
    <m/>
    <m/>
    <m/>
    <n v="347741.49000000011"/>
    <m/>
    <m/>
    <n v="-3000"/>
    <n v="79797.029999999824"/>
    <m/>
    <m/>
    <n v="-3000"/>
    <s v=""/>
    <n v="-3000"/>
  </r>
  <r>
    <n v="113"/>
    <s v="AXA vue 751-2001172-05"/>
    <d v="2002-09-25T00:00:00"/>
    <x v="1"/>
    <x v="4"/>
    <x v="3"/>
    <x v="11"/>
    <m/>
    <m/>
    <m/>
    <n v="-15125"/>
    <n v="332616.49000000011"/>
    <m/>
    <m/>
    <n v="-15125"/>
    <n v="64672.029999999824"/>
    <m/>
    <m/>
    <n v="0"/>
    <m/>
    <m/>
  </r>
  <r>
    <n v="114"/>
    <s v="AXA vue 751-2001172-05"/>
    <d v="2002-09-26T00:00:00"/>
    <x v="1"/>
    <x v="7"/>
    <x v="7"/>
    <x v="13"/>
    <m/>
    <m/>
    <m/>
    <m/>
    <n v="332616.49000000011"/>
    <n v="332616.49"/>
    <m/>
    <n v="-7500"/>
    <n v="57172.029999999824"/>
    <m/>
    <m/>
    <n v="-7500"/>
    <s v=""/>
    <n v="-7500"/>
  </r>
  <r>
    <n v="115"/>
    <s v="AXA vue 751-2001172-05"/>
    <d v="2002-10-14T00:00:00"/>
    <x v="1"/>
    <x v="4"/>
    <x v="3"/>
    <x v="15"/>
    <m/>
    <m/>
    <m/>
    <n v="-8065.86"/>
    <n v="324550.63000000012"/>
    <m/>
    <m/>
    <n v="-8065.86"/>
    <n v="49106.169999999824"/>
    <m/>
    <m/>
    <n v="0"/>
    <m/>
    <m/>
  </r>
  <r>
    <n v="116"/>
    <s v="AXA vue 751-2001172-05"/>
    <d v="2002-10-16T00:00:00"/>
    <x v="1"/>
    <x v="4"/>
    <x v="1"/>
    <x v="1"/>
    <m/>
    <s v="000-0061371-67"/>
    <m/>
    <n v="-10000"/>
    <n v="314550.63000000012"/>
    <m/>
    <m/>
    <n v="-10000"/>
    <n v="39106.169999999824"/>
    <m/>
    <m/>
    <n v="0"/>
    <m/>
    <m/>
  </r>
  <r>
    <n v="117"/>
    <s v="AXA vue 751-2001172-05"/>
    <d v="2002-10-29T00:00:00"/>
    <x v="1"/>
    <x v="2"/>
    <x v="1"/>
    <x v="14"/>
    <m/>
    <s v="240-0024641-07"/>
    <m/>
    <n v="300000"/>
    <n v="614550.63000000012"/>
    <m/>
    <m/>
    <n v="300000"/>
    <n v="339106.16999999981"/>
    <m/>
    <m/>
    <n v="0"/>
    <m/>
    <m/>
  </r>
  <r>
    <n v="118"/>
    <s v="AXA vue 751-2001172-05"/>
    <d v="2002-10-30T00:00:00"/>
    <x v="1"/>
    <x v="5"/>
    <x v="5"/>
    <x v="10"/>
    <s v="vérifié avec épargne"/>
    <s v="755-4047425-56"/>
    <m/>
    <m/>
    <n v="614550.63000000012"/>
    <m/>
    <m/>
    <n v="-9000"/>
    <n v="330106.16999999981"/>
    <m/>
    <m/>
    <n v="-9000"/>
    <m/>
    <m/>
  </r>
  <r>
    <n v="119"/>
    <s v="AXA vue 751-2001172-05"/>
    <d v="2002-11-07T00:00:00"/>
    <x v="1"/>
    <x v="4"/>
    <x v="3"/>
    <x v="6"/>
    <m/>
    <m/>
    <m/>
    <n v="-2421.0300000000002"/>
    <n v="612129.60000000009"/>
    <m/>
    <m/>
    <n v="-2421.0300000000002"/>
    <n v="327685.13999999978"/>
    <m/>
    <m/>
    <n v="0"/>
    <m/>
    <m/>
  </r>
  <r>
    <n v="120"/>
    <s v="AXA vue 751-2001172-05"/>
    <d v="2002-11-07T00:00:00"/>
    <x v="1"/>
    <x v="4"/>
    <x v="3"/>
    <x v="9"/>
    <m/>
    <m/>
    <m/>
    <n v="-1004.88"/>
    <n v="611124.72000000009"/>
    <m/>
    <m/>
    <n v="-1004.88"/>
    <n v="326680.25999999978"/>
    <m/>
    <m/>
    <n v="0"/>
    <m/>
    <m/>
  </r>
  <r>
    <n v="121"/>
    <s v="AXA vue 751-2001172-05"/>
    <d v="2002-11-07T00:00:00"/>
    <x v="1"/>
    <x v="4"/>
    <x v="3"/>
    <x v="9"/>
    <m/>
    <m/>
    <m/>
    <n v="-871.47"/>
    <n v="610253.25000000012"/>
    <m/>
    <m/>
    <n v="-871.47"/>
    <n v="325808.7899999998"/>
    <m/>
    <m/>
    <n v="0"/>
    <m/>
    <m/>
  </r>
  <r>
    <n v="122"/>
    <s v="AXA vue 751-2001172-05"/>
    <d v="2002-11-07T00:00:00"/>
    <x v="1"/>
    <x v="4"/>
    <x v="3"/>
    <x v="11"/>
    <m/>
    <m/>
    <m/>
    <n v="-15125"/>
    <n v="595128.25000000012"/>
    <m/>
    <m/>
    <n v="-15125"/>
    <n v="310683.7899999998"/>
    <m/>
    <m/>
    <n v="0"/>
    <m/>
    <m/>
  </r>
  <r>
    <n v="123"/>
    <s v="AXA vue 751-2001172-05"/>
    <d v="2002-11-07T00:00:00"/>
    <x v="1"/>
    <x v="4"/>
    <x v="3"/>
    <x v="6"/>
    <m/>
    <m/>
    <m/>
    <n v="-3221.26"/>
    <n v="591906.99000000011"/>
    <m/>
    <m/>
    <n v="-3221.26"/>
    <n v="307462.5299999998"/>
    <m/>
    <m/>
    <n v="0"/>
    <m/>
    <m/>
  </r>
  <r>
    <n v="124"/>
    <s v="AXA vue 751-2001172-05"/>
    <d v="2002-11-07T00:00:00"/>
    <x v="1"/>
    <x v="4"/>
    <x v="3"/>
    <x v="9"/>
    <m/>
    <m/>
    <m/>
    <n v="-14751.66"/>
    <n v="577155.33000000007"/>
    <m/>
    <m/>
    <n v="-14751.66"/>
    <n v="292710.86999999982"/>
    <m/>
    <m/>
    <n v="0"/>
    <m/>
    <m/>
  </r>
  <r>
    <n v="125"/>
    <s v="AXA vue 751-2001172-05"/>
    <d v="2002-11-07T00:00:00"/>
    <x v="1"/>
    <x v="4"/>
    <x v="3"/>
    <x v="5"/>
    <m/>
    <m/>
    <m/>
    <n v="-5653.73"/>
    <n v="571501.60000000009"/>
    <m/>
    <m/>
    <n v="-5653.73"/>
    <n v="287057.13999999984"/>
    <m/>
    <m/>
    <n v="0"/>
    <m/>
    <m/>
  </r>
  <r>
    <n v="126"/>
    <s v="AXA vue 751-2001172-05"/>
    <d v="2002-11-07T00:00:00"/>
    <x v="1"/>
    <x v="4"/>
    <x v="3"/>
    <x v="9"/>
    <m/>
    <m/>
    <m/>
    <n v="-9710.2800000000007"/>
    <n v="561791.32000000007"/>
    <m/>
    <m/>
    <n v="-9710.2800000000007"/>
    <n v="277346.85999999981"/>
    <m/>
    <m/>
    <n v="0"/>
    <m/>
    <m/>
  </r>
  <r>
    <n v="127"/>
    <s v="AXA vue 751-2001172-05"/>
    <d v="2002-11-07T00:00:00"/>
    <x v="1"/>
    <x v="4"/>
    <x v="3"/>
    <x v="7"/>
    <m/>
    <m/>
    <m/>
    <n v="-30805.1"/>
    <n v="530986.22000000009"/>
    <m/>
    <m/>
    <n v="-30805.1"/>
    <n v="246541.75999999981"/>
    <m/>
    <m/>
    <n v="0"/>
    <m/>
    <m/>
  </r>
  <r>
    <n v="128"/>
    <s v="AXA vue 751-2001172-05"/>
    <d v="2002-11-07T00:00:00"/>
    <x v="1"/>
    <x v="4"/>
    <x v="3"/>
    <x v="16"/>
    <m/>
    <m/>
    <m/>
    <n v="-31404.799999999999"/>
    <n v="499581.4200000001"/>
    <m/>
    <m/>
    <n v="-31404.799999999999"/>
    <n v="215136.95999999982"/>
    <m/>
    <m/>
    <n v="0"/>
    <m/>
    <m/>
  </r>
  <r>
    <n v="129"/>
    <s v="AXA vue 751-2001172-05"/>
    <d v="2002-11-07T00:00:00"/>
    <x v="1"/>
    <x v="4"/>
    <x v="3"/>
    <x v="5"/>
    <m/>
    <m/>
    <m/>
    <n v="-26172.82"/>
    <n v="473408.60000000009"/>
    <m/>
    <m/>
    <n v="-26172.82"/>
    <n v="188964.13999999981"/>
    <m/>
    <m/>
    <n v="0"/>
    <m/>
    <m/>
  </r>
  <r>
    <n v="130"/>
    <s v="AXA vue 751-2001172-05"/>
    <d v="2002-11-07T00:00:00"/>
    <x v="1"/>
    <x v="4"/>
    <x v="3"/>
    <x v="5"/>
    <m/>
    <m/>
    <m/>
    <n v="-56355.39"/>
    <n v="417053.21000000008"/>
    <m/>
    <m/>
    <n v="-56355.39"/>
    <n v="132608.74999999983"/>
    <m/>
    <m/>
    <n v="0"/>
    <m/>
    <m/>
  </r>
  <r>
    <n v="131"/>
    <s v="AXA vue 751-2001172-05"/>
    <d v="2002-11-07T00:00:00"/>
    <x v="1"/>
    <x v="4"/>
    <x v="3"/>
    <x v="5"/>
    <m/>
    <m/>
    <m/>
    <n v="-47849.91"/>
    <n v="369203.30000000005"/>
    <n v="369203.3"/>
    <m/>
    <n v="-47849.91"/>
    <n v="84758.839999999822"/>
    <m/>
    <m/>
    <n v="0"/>
    <m/>
    <m/>
  </r>
  <r>
    <n v="132"/>
    <s v="AXA vue 751-2001172-05"/>
    <d v="2002-12-02T00:00:00"/>
    <x v="1"/>
    <x v="4"/>
    <x v="1"/>
    <x v="1"/>
    <m/>
    <s v="000-0061371-67"/>
    <m/>
    <n v="-15000"/>
    <n v="354203.30000000005"/>
    <m/>
    <m/>
    <n v="-15000"/>
    <n v="69758.839999999822"/>
    <m/>
    <m/>
    <n v="0"/>
    <m/>
    <m/>
  </r>
  <r>
    <n v="133"/>
    <s v="AXA vue 751-2001172-05"/>
    <d v="2002-12-02T00:00:00"/>
    <x v="1"/>
    <x v="4"/>
    <x v="1"/>
    <x v="17"/>
    <s v="subside bureau"/>
    <s v="240-0803773-35"/>
    <m/>
    <n v="-25000"/>
    <n v="329203.30000000005"/>
    <m/>
    <m/>
    <n v="-25000"/>
    <n v="44758.839999999822"/>
    <m/>
    <m/>
    <n v="0"/>
    <m/>
    <m/>
  </r>
  <r>
    <n v="134"/>
    <s v="AXA vue 751-2001172-05"/>
    <d v="2002-12-05T00:00:00"/>
    <x v="1"/>
    <x v="5"/>
    <x v="5"/>
    <x v="10"/>
    <s v="vérifié avec épargne"/>
    <s v="755-4047425-56"/>
    <m/>
    <m/>
    <n v="329203.30000000005"/>
    <m/>
    <m/>
    <n v="-20000"/>
    <n v="24758.839999999822"/>
    <m/>
    <m/>
    <n v="-20000"/>
    <m/>
    <m/>
  </r>
  <r>
    <n v="135"/>
    <s v="AXA vue 751-2001172-05"/>
    <d v="2002-12-06T00:00:00"/>
    <x v="1"/>
    <x v="4"/>
    <x v="3"/>
    <x v="18"/>
    <s v="fact informatique 8/10/02"/>
    <m/>
    <m/>
    <n v="-712.67"/>
    <n v="328490.63000000006"/>
    <m/>
    <m/>
    <n v="-712.67"/>
    <n v="24046.169999999824"/>
    <m/>
    <m/>
    <n v="0"/>
    <m/>
    <m/>
  </r>
  <r>
    <n v="136"/>
    <s v="AXA vue 751-2001172-05"/>
    <d v="2002-12-30T00:00:00"/>
    <x v="1"/>
    <x v="2"/>
    <x v="1"/>
    <x v="14"/>
    <m/>
    <s v="240-0024641-07"/>
    <m/>
    <n v="340000"/>
    <n v="668490.63000000012"/>
    <m/>
    <m/>
    <n v="340000"/>
    <n v="364046.16999999981"/>
    <m/>
    <m/>
    <n v="0"/>
    <m/>
    <m/>
  </r>
  <r>
    <n v="137"/>
    <s v="AXA vue 751-2001172-05"/>
    <d v="2002-12-31T00:00:00"/>
    <x v="1"/>
    <x v="4"/>
    <x v="3"/>
    <x v="5"/>
    <m/>
    <m/>
    <m/>
    <n v="-6582.75"/>
    <n v="661907.88000000012"/>
    <m/>
    <m/>
    <n v="-6582.75"/>
    <n v="357463.41999999981"/>
    <m/>
    <m/>
    <n v="0"/>
    <m/>
    <m/>
  </r>
  <r>
    <n v="138"/>
    <s v="AXA vue 751-2001172-05"/>
    <d v="2002-12-31T00:00:00"/>
    <x v="1"/>
    <x v="4"/>
    <x v="3"/>
    <x v="5"/>
    <m/>
    <m/>
    <m/>
    <n v="-17978.48"/>
    <n v="643929.40000000014"/>
    <m/>
    <m/>
    <n v="-17978.48"/>
    <n v="339484.93999999983"/>
    <m/>
    <m/>
    <n v="0"/>
    <m/>
    <m/>
  </r>
  <r>
    <n v="139"/>
    <s v="AXA vue 751-2001172-05"/>
    <d v="2002-12-31T00:00:00"/>
    <x v="1"/>
    <x v="4"/>
    <x v="3"/>
    <x v="5"/>
    <m/>
    <m/>
    <m/>
    <n v="-1265.26"/>
    <n v="642664.14000000013"/>
    <m/>
    <m/>
    <n v="-1265.26"/>
    <n v="338219.67999999982"/>
    <m/>
    <m/>
    <n v="0"/>
    <m/>
    <m/>
  </r>
  <r>
    <n v="140"/>
    <s v="AXA vue 751-2001172-05"/>
    <d v="2002-12-27T00:00:00"/>
    <x v="1"/>
    <x v="4"/>
    <x v="3"/>
    <x v="5"/>
    <m/>
    <m/>
    <m/>
    <n v="-7238.55"/>
    <n v="635425.59000000008"/>
    <m/>
    <m/>
    <n v="-7238.55"/>
    <n v="330981.12999999983"/>
    <m/>
    <m/>
    <n v="0"/>
    <m/>
    <m/>
  </r>
  <r>
    <n v="141"/>
    <s v="AXA vue 751-2001172-05"/>
    <d v="2002-12-30T00:00:00"/>
    <x v="1"/>
    <x v="4"/>
    <x v="3"/>
    <x v="9"/>
    <m/>
    <m/>
    <m/>
    <n v="-678"/>
    <n v="634747.59000000008"/>
    <m/>
    <m/>
    <n v="-678"/>
    <n v="330303.12999999983"/>
    <m/>
    <m/>
    <n v="0"/>
    <m/>
    <m/>
  </r>
  <r>
    <n v="142"/>
    <s v="AXA vue 751-2001172-05"/>
    <d v="2002-12-31T00:00:00"/>
    <x v="1"/>
    <x v="4"/>
    <x v="3"/>
    <x v="9"/>
    <m/>
    <m/>
    <m/>
    <n v="-4687.13"/>
    <n v="630060.46000000008"/>
    <n v="630060.46"/>
    <m/>
    <n v="-4687.13"/>
    <n v="325615.99999999983"/>
    <n v="325616"/>
    <m/>
    <n v="0"/>
    <m/>
    <m/>
  </r>
  <r>
    <n v="143"/>
    <s v="AXA vue 751-2001172-05"/>
    <d v="2003-01-02T00:00:00"/>
    <x v="2"/>
    <x v="6"/>
    <x v="6"/>
    <x v="12"/>
    <m/>
    <m/>
    <m/>
    <n v="274.38"/>
    <n v="630334.84000000008"/>
    <n v="630334.84"/>
    <m/>
    <n v="274.38"/>
    <n v="325890.37999999983"/>
    <n v="325890.38"/>
    <m/>
    <n v="0"/>
    <m/>
    <m/>
  </r>
  <r>
    <n v="144"/>
    <s v="AXA vue 751-2001172-05"/>
    <d v="2003-01-09T00:00:00"/>
    <x v="2"/>
    <x v="4"/>
    <x v="3"/>
    <x v="9"/>
    <m/>
    <m/>
    <m/>
    <n v="-904.44"/>
    <n v="629430.40000000014"/>
    <m/>
    <m/>
    <n v="-904.44"/>
    <n v="324985.93999999983"/>
    <m/>
    <m/>
    <n v="0"/>
    <m/>
    <m/>
  </r>
  <r>
    <n v="145"/>
    <s v="AXA vue 751-2001172-05"/>
    <d v="2003-01-09T00:00:00"/>
    <x v="2"/>
    <x v="4"/>
    <x v="3"/>
    <x v="9"/>
    <m/>
    <m/>
    <m/>
    <n v="-1538"/>
    <n v="627892.40000000014"/>
    <m/>
    <m/>
    <n v="-1538"/>
    <n v="323447.93999999983"/>
    <m/>
    <m/>
    <n v="0"/>
    <m/>
    <m/>
  </r>
  <r>
    <n v="146"/>
    <s v="AXA vue 751-2001172-05"/>
    <d v="2003-01-09T00:00:00"/>
    <x v="2"/>
    <x v="4"/>
    <x v="3"/>
    <x v="6"/>
    <m/>
    <m/>
    <m/>
    <n v="-2288.56"/>
    <n v="625603.84000000008"/>
    <m/>
    <m/>
    <n v="-2288.56"/>
    <n v="321159.37999999983"/>
    <m/>
    <m/>
    <n v="0"/>
    <m/>
    <m/>
  </r>
  <r>
    <n v="147"/>
    <s v="AXA vue 751-2001172-05"/>
    <d v="2003-01-09T00:00:00"/>
    <x v="2"/>
    <x v="4"/>
    <x v="3"/>
    <x v="6"/>
    <m/>
    <m/>
    <m/>
    <n v="-697.81"/>
    <n v="624906.03"/>
    <m/>
    <m/>
    <n v="-697.81"/>
    <n v="320461.56999999983"/>
    <m/>
    <m/>
    <n v="0"/>
    <m/>
    <m/>
  </r>
  <r>
    <n v="148"/>
    <s v="AXA vue 751-2001172-05"/>
    <d v="2003-01-09T00:00:00"/>
    <x v="2"/>
    <x v="4"/>
    <x v="3"/>
    <x v="6"/>
    <m/>
    <m/>
    <m/>
    <n v="-806.69"/>
    <n v="624099.34000000008"/>
    <m/>
    <m/>
    <n v="-806.69"/>
    <n v="319654.87999999983"/>
    <m/>
    <m/>
    <n v="0"/>
    <m/>
    <m/>
  </r>
  <r>
    <n v="149"/>
    <s v="AXA vue 751-2001172-05"/>
    <d v="2003-01-10T00:00:00"/>
    <x v="2"/>
    <x v="4"/>
    <x v="3"/>
    <x v="16"/>
    <m/>
    <m/>
    <m/>
    <n v="-2663.06"/>
    <n v="621436.28"/>
    <m/>
    <m/>
    <n v="-2663.06"/>
    <n v="316991.81999999983"/>
    <m/>
    <m/>
    <n v="0"/>
    <m/>
    <m/>
  </r>
  <r>
    <n v="150"/>
    <s v="AXA vue 751-2001172-05"/>
    <d v="2003-01-10T00:00:00"/>
    <x v="2"/>
    <x v="4"/>
    <x v="3"/>
    <x v="19"/>
    <m/>
    <m/>
    <m/>
    <n v="-5345.3"/>
    <n v="616090.98"/>
    <m/>
    <m/>
    <n v="-5345.3"/>
    <n v="311646.51999999984"/>
    <m/>
    <m/>
    <n v="0"/>
    <m/>
    <m/>
  </r>
  <r>
    <n v="151"/>
    <s v="AXA vue 751-2001172-05"/>
    <d v="2003-01-10T00:00:00"/>
    <x v="2"/>
    <x v="4"/>
    <x v="3"/>
    <x v="5"/>
    <m/>
    <m/>
    <m/>
    <n v="-8232.3799999999992"/>
    <n v="607858.6"/>
    <m/>
    <m/>
    <n v="-8232.3799999999992"/>
    <n v="303414.13999999984"/>
    <m/>
    <m/>
    <n v="0"/>
    <m/>
    <m/>
  </r>
  <r>
    <n v="152"/>
    <s v="AXA vue 751-2001172-05"/>
    <d v="2003-01-24T00:00:00"/>
    <x v="2"/>
    <x v="4"/>
    <x v="3"/>
    <x v="6"/>
    <m/>
    <m/>
    <m/>
    <n v="-17662.439999999999"/>
    <n v="590196.16"/>
    <m/>
    <m/>
    <n v="-17662.439999999999"/>
    <n v="285751.69999999984"/>
    <m/>
    <m/>
    <n v="0"/>
    <m/>
    <m/>
  </r>
  <r>
    <n v="153"/>
    <s v="AXA vue 751-2001172-05"/>
    <d v="2003-01-27T00:00:00"/>
    <x v="2"/>
    <x v="4"/>
    <x v="3"/>
    <x v="6"/>
    <m/>
    <m/>
    <m/>
    <n v="-10137.68"/>
    <n v="580058.48"/>
    <m/>
    <m/>
    <n v="-10137.68"/>
    <n v="275614.01999999984"/>
    <m/>
    <m/>
    <n v="0"/>
    <m/>
    <m/>
  </r>
  <r>
    <n v="154"/>
    <s v="AXA vue 751-2001172-05"/>
    <d v="2003-01-27T00:00:00"/>
    <x v="2"/>
    <x v="4"/>
    <x v="3"/>
    <x v="5"/>
    <m/>
    <m/>
    <m/>
    <n v="-9039.83"/>
    <n v="571018.65"/>
    <m/>
    <m/>
    <n v="-9039.83"/>
    <n v="266574.18999999983"/>
    <m/>
    <m/>
    <n v="0"/>
    <m/>
    <m/>
  </r>
  <r>
    <n v="155"/>
    <s v="AXA vue 751-2001172-05"/>
    <d v="2003-01-27T00:00:00"/>
    <x v="2"/>
    <x v="4"/>
    <x v="3"/>
    <x v="5"/>
    <m/>
    <m/>
    <m/>
    <n v="-6163.03"/>
    <n v="564855.62"/>
    <m/>
    <m/>
    <n v="-6163.03"/>
    <n v="260411.15999999983"/>
    <m/>
    <m/>
    <n v="0"/>
    <m/>
    <m/>
  </r>
  <r>
    <n v="156"/>
    <s v="AXA vue 751-2001172-05"/>
    <d v="2003-01-27T00:00:00"/>
    <x v="2"/>
    <x v="4"/>
    <x v="3"/>
    <x v="5"/>
    <m/>
    <m/>
    <m/>
    <n v="-4650.24"/>
    <n v="560205.38"/>
    <m/>
    <m/>
    <n v="-4650.24"/>
    <n v="255760.91999999984"/>
    <m/>
    <m/>
    <n v="0"/>
    <m/>
    <m/>
  </r>
  <r>
    <n v="157"/>
    <s v="AXA vue 751-2001172-05"/>
    <d v="2003-01-27T00:00:00"/>
    <x v="2"/>
    <x v="4"/>
    <x v="3"/>
    <x v="9"/>
    <m/>
    <m/>
    <m/>
    <n v="-11057.85"/>
    <n v="549147.53"/>
    <m/>
    <m/>
    <n v="-11057.85"/>
    <n v="244703.06999999983"/>
    <m/>
    <m/>
    <n v="0"/>
    <m/>
    <m/>
  </r>
  <r>
    <n v="158"/>
    <s v="AXA vue 751-2001172-05"/>
    <d v="2003-01-27T00:00:00"/>
    <x v="2"/>
    <x v="4"/>
    <x v="3"/>
    <x v="5"/>
    <m/>
    <m/>
    <m/>
    <n v="-33544.35"/>
    <n v="515603.18000000005"/>
    <m/>
    <m/>
    <n v="-33544.35"/>
    <n v="211158.71999999983"/>
    <m/>
    <m/>
    <n v="0"/>
    <m/>
    <m/>
  </r>
  <r>
    <n v="159"/>
    <s v="AXA vue 751-2001172-05"/>
    <d v="2003-01-29T00:00:00"/>
    <x v="2"/>
    <x v="4"/>
    <x v="3"/>
    <x v="11"/>
    <m/>
    <m/>
    <m/>
    <n v="-42350"/>
    <n v="473253.18000000005"/>
    <n v="473253.18000000011"/>
    <m/>
    <n v="-42350"/>
    <n v="168808.71999999983"/>
    <m/>
    <m/>
    <n v="0"/>
    <m/>
    <m/>
  </r>
  <r>
    <n v="160"/>
    <s v="AXA vue 751-2001172-05"/>
    <d v="2003-02-14T00:00:00"/>
    <x v="2"/>
    <x v="5"/>
    <x v="5"/>
    <x v="10"/>
    <s v="vérifié avec épargne"/>
    <s v="755-4047425-56"/>
    <m/>
    <m/>
    <n v="473253.18000000005"/>
    <n v="473253.18000000011"/>
    <m/>
    <n v="-20000"/>
    <n v="148808.71999999983"/>
    <m/>
    <m/>
    <n v="-20000"/>
    <m/>
    <m/>
  </r>
  <r>
    <n v="161"/>
    <s v="AXA vue 751-2001172-05"/>
    <d v="2003-03-12T00:00:00"/>
    <x v="2"/>
    <x v="4"/>
    <x v="3"/>
    <x v="5"/>
    <m/>
    <m/>
    <m/>
    <n v="-6950.34"/>
    <n v="466302.84"/>
    <n v="466302.84000000008"/>
    <m/>
    <n v="-6950.34"/>
    <n v="141858.37999999983"/>
    <m/>
    <m/>
    <n v="0"/>
    <m/>
    <m/>
  </r>
  <r>
    <n v="162"/>
    <s v="AXA vue 751-2001172-05"/>
    <d v="2003-03-12T00:00:00"/>
    <x v="2"/>
    <x v="4"/>
    <x v="3"/>
    <x v="7"/>
    <m/>
    <m/>
    <m/>
    <n v="-3434.88"/>
    <n v="462867.96"/>
    <m/>
    <m/>
    <n v="-3434.88"/>
    <n v="138423.49999999983"/>
    <m/>
    <m/>
    <n v="0"/>
    <m/>
    <m/>
  </r>
  <r>
    <n v="163"/>
    <s v="AXA vue 751-2001172-05"/>
    <d v="2003-03-12T00:00:00"/>
    <x v="2"/>
    <x v="4"/>
    <x v="3"/>
    <x v="19"/>
    <m/>
    <m/>
    <m/>
    <n v="-7708.2"/>
    <n v="455159.76"/>
    <m/>
    <m/>
    <n v="-7708.2"/>
    <n v="130715.29999999983"/>
    <m/>
    <m/>
    <n v="0"/>
    <m/>
    <m/>
  </r>
  <r>
    <n v="164"/>
    <s v="AXA vue 751-2001172-05"/>
    <d v="2003-03-12T00:00:00"/>
    <x v="2"/>
    <x v="4"/>
    <x v="3"/>
    <x v="5"/>
    <m/>
    <m/>
    <m/>
    <n v="-4783.78"/>
    <n v="450375.98"/>
    <m/>
    <m/>
    <n v="-4783.78"/>
    <n v="125931.51999999983"/>
    <m/>
    <m/>
    <n v="0"/>
    <m/>
    <m/>
  </r>
  <r>
    <n v="165"/>
    <s v="AXA vue 751-2001172-05"/>
    <d v="2003-03-12T00:00:00"/>
    <x v="2"/>
    <x v="4"/>
    <x v="3"/>
    <x v="5"/>
    <m/>
    <m/>
    <m/>
    <n v="-6051.58"/>
    <n v="444324.39999999997"/>
    <m/>
    <m/>
    <n v="-6051.58"/>
    <n v="119879.93999999983"/>
    <m/>
    <m/>
    <n v="0"/>
    <m/>
    <m/>
  </r>
  <r>
    <n v="166"/>
    <s v="AXA vue 751-2001172-05"/>
    <d v="2003-03-12T00:00:00"/>
    <x v="2"/>
    <x v="4"/>
    <x v="3"/>
    <x v="9"/>
    <m/>
    <m/>
    <m/>
    <n v="-1703.12"/>
    <n v="442621.27999999997"/>
    <m/>
    <m/>
    <n v="-1703.12"/>
    <n v="118176.81999999983"/>
    <m/>
    <m/>
    <n v="0"/>
    <m/>
    <m/>
  </r>
  <r>
    <n v="167"/>
    <s v="AXA vue 751-2001172-05"/>
    <d v="2003-03-12T00:00:00"/>
    <x v="2"/>
    <x v="4"/>
    <x v="3"/>
    <x v="9"/>
    <m/>
    <m/>
    <m/>
    <n v="-118.74"/>
    <n v="442502.54"/>
    <m/>
    <m/>
    <n v="-118.74"/>
    <n v="118058.07999999983"/>
    <m/>
    <m/>
    <n v="0"/>
    <m/>
    <m/>
  </r>
  <r>
    <n v="168"/>
    <s v="AXA vue 751-2001172-05"/>
    <d v="2003-03-12T00:00:00"/>
    <x v="2"/>
    <x v="4"/>
    <x v="3"/>
    <x v="15"/>
    <m/>
    <m/>
    <m/>
    <n v="-1016.4"/>
    <n v="441486.13999999996"/>
    <m/>
    <m/>
    <n v="-1016.4"/>
    <n v="117041.67999999983"/>
    <m/>
    <m/>
    <n v="0"/>
    <m/>
    <m/>
  </r>
  <r>
    <n v="169"/>
    <s v="AXA vue 751-2001172-05"/>
    <d v="2003-03-12T00:00:00"/>
    <x v="2"/>
    <x v="4"/>
    <x v="3"/>
    <x v="16"/>
    <m/>
    <m/>
    <m/>
    <n v="-47485.34"/>
    <n v="394000.79999999993"/>
    <n v="394000.80000000005"/>
    <m/>
    <n v="-47485.34"/>
    <n v="69556.339999999836"/>
    <m/>
    <m/>
    <n v="0"/>
    <m/>
    <m/>
  </r>
  <r>
    <n v="170"/>
    <s v="AXA vue 751-2001172-05"/>
    <d v="2003-05-06T00:00:00"/>
    <x v="2"/>
    <x v="5"/>
    <x v="5"/>
    <x v="10"/>
    <s v="vérifié avec épargne"/>
    <s v="755-4047425-56"/>
    <m/>
    <m/>
    <n v="394000.79999999993"/>
    <n v="394000.80000000005"/>
    <m/>
    <n v="-20000"/>
    <n v="49556.339999999836"/>
    <m/>
    <m/>
    <n v="-20000"/>
    <m/>
    <m/>
  </r>
  <r>
    <n v="171"/>
    <s v="AXA vue 751-2001172-05"/>
    <d v="2003-06-24T00:00:00"/>
    <x v="2"/>
    <x v="4"/>
    <x v="3"/>
    <x v="15"/>
    <m/>
    <m/>
    <m/>
    <n v="-381.15"/>
    <n v="393619.64999999991"/>
    <n v="393619.65"/>
    <m/>
    <n v="-381.15"/>
    <n v="49175.189999999835"/>
    <m/>
    <m/>
    <n v="0"/>
    <m/>
    <m/>
  </r>
  <r>
    <n v="172"/>
    <s v="AXA vue 751-2001172-05"/>
    <d v="2003-08-28T00:00:00"/>
    <x v="2"/>
    <x v="5"/>
    <x v="5"/>
    <x v="10"/>
    <s v="vérifié avec épargne"/>
    <s v="755-4047425-56"/>
    <m/>
    <m/>
    <n v="393619.64999999991"/>
    <n v="393619.65"/>
    <m/>
    <n v="-12000"/>
    <n v="37175.189999999835"/>
    <m/>
    <m/>
    <n v="-12000"/>
    <m/>
    <m/>
  </r>
  <r>
    <n v="173"/>
    <s v="AXA vue 751-2001172-05"/>
    <d v="2003-10-06T00:00:00"/>
    <x v="2"/>
    <x v="4"/>
    <x v="3"/>
    <x v="5"/>
    <m/>
    <m/>
    <m/>
    <n v="-34866.730000000003"/>
    <n v="358752.91999999993"/>
    <n v="358752.92000000004"/>
    <m/>
    <n v="-34866.730000000003"/>
    <n v="2308.4599999998318"/>
    <m/>
    <m/>
    <n v="0"/>
    <m/>
    <m/>
  </r>
  <r>
    <n v="174"/>
    <s v="AXA vue 751-2001172-05"/>
    <d v="2003-10-27T00:00:00"/>
    <x v="2"/>
    <x v="2"/>
    <x v="8"/>
    <x v="20"/>
    <s v="vente general constructions"/>
    <s v="340-0359046-87"/>
    <m/>
    <n v="127463.2"/>
    <n v="486216.11999999994"/>
    <n v="486216.12000000005"/>
    <m/>
    <n v="127463.2"/>
    <n v="129771.65999999983"/>
    <m/>
    <m/>
    <n v="0"/>
    <m/>
    <m/>
  </r>
  <r>
    <n v="175"/>
    <s v="AXA vue 751-2001172-05"/>
    <d v="2003-11-05T00:00:00"/>
    <x v="2"/>
    <x v="5"/>
    <x v="5"/>
    <x v="10"/>
    <s v="vérifié avec épargne"/>
    <s v="755-4047425-56"/>
    <m/>
    <m/>
    <n v="486216.11999999994"/>
    <n v="486216.12000000005"/>
    <m/>
    <n v="-10000"/>
    <n v="119771.65999999983"/>
    <m/>
    <m/>
    <n v="-10000"/>
    <m/>
    <m/>
  </r>
  <r>
    <n v="176"/>
    <s v="AXA vue 751-2001172-05"/>
    <d v="2003-11-07T00:00:00"/>
    <x v="2"/>
    <x v="4"/>
    <x v="3"/>
    <x v="9"/>
    <m/>
    <m/>
    <m/>
    <n v="-2359.1799999999998"/>
    <n v="483856.93999999994"/>
    <n v="483856.94000000006"/>
    <m/>
    <n v="-2359.1799999999998"/>
    <n v="117412.47999999984"/>
    <m/>
    <m/>
    <n v="0"/>
    <m/>
    <m/>
  </r>
  <r>
    <n v="177"/>
    <s v="AXA vue 751-2001172-05"/>
    <d v="2003-11-07T00:00:00"/>
    <x v="2"/>
    <x v="4"/>
    <x v="3"/>
    <x v="21"/>
    <m/>
    <m/>
    <m/>
    <n v="-768.66"/>
    <n v="483088.27999999997"/>
    <n v="483088.28000000009"/>
    <m/>
    <n v="-768.66"/>
    <n v="116643.81999999983"/>
    <m/>
    <m/>
    <n v="0"/>
    <m/>
    <m/>
  </r>
  <r>
    <n v="178"/>
    <s v="AXA vue 751-2001172-05"/>
    <d v="2003-11-07T00:00:00"/>
    <x v="2"/>
    <x v="4"/>
    <x v="3"/>
    <x v="22"/>
    <m/>
    <m/>
    <m/>
    <n v="-2317.15"/>
    <n v="480771.12999999995"/>
    <m/>
    <m/>
    <n v="-2317.15"/>
    <n v="114326.66999999984"/>
    <m/>
    <m/>
    <n v="0"/>
    <m/>
    <m/>
  </r>
  <r>
    <n v="179"/>
    <s v="AXA vue 751-2001172-05"/>
    <d v="2003-11-07T00:00:00"/>
    <x v="2"/>
    <x v="4"/>
    <x v="3"/>
    <x v="5"/>
    <m/>
    <m/>
    <m/>
    <n v="-219.64"/>
    <n v="480551.48999999993"/>
    <m/>
    <m/>
    <n v="-219.64"/>
    <n v="114107.02999999984"/>
    <m/>
    <m/>
    <n v="0"/>
    <m/>
    <m/>
  </r>
  <r>
    <n v="180"/>
    <s v="AXA vue 751-2001172-05"/>
    <d v="2003-11-07T00:00:00"/>
    <x v="2"/>
    <x v="4"/>
    <x v="3"/>
    <x v="5"/>
    <m/>
    <m/>
    <m/>
    <n v="-1614.99"/>
    <n v="478936.49999999994"/>
    <m/>
    <m/>
    <n v="-1614.99"/>
    <n v="112492.03999999983"/>
    <m/>
    <m/>
    <n v="0"/>
    <m/>
    <m/>
  </r>
  <r>
    <n v="181"/>
    <s v="AXA vue 751-2001172-05"/>
    <d v="2003-11-07T00:00:00"/>
    <x v="2"/>
    <x v="4"/>
    <x v="3"/>
    <x v="5"/>
    <m/>
    <m/>
    <m/>
    <n v="-2476.06"/>
    <n v="476460.43999999994"/>
    <m/>
    <m/>
    <n v="-2476.06"/>
    <n v="110015.97999999984"/>
    <m/>
    <m/>
    <n v="0"/>
    <m/>
    <m/>
  </r>
  <r>
    <n v="182"/>
    <s v="AXA vue 751-2001172-05"/>
    <d v="2003-11-07T00:00:00"/>
    <x v="2"/>
    <x v="4"/>
    <x v="3"/>
    <x v="9"/>
    <m/>
    <m/>
    <m/>
    <n v="-5665.88"/>
    <n v="470794.55999999994"/>
    <m/>
    <m/>
    <n v="-5665.88"/>
    <n v="104350.09999999983"/>
    <m/>
    <m/>
    <n v="0"/>
    <m/>
    <m/>
  </r>
  <r>
    <n v="183"/>
    <s v="AXA vue 751-2001172-05"/>
    <d v="2003-11-07T00:00:00"/>
    <x v="2"/>
    <x v="4"/>
    <x v="3"/>
    <x v="9"/>
    <m/>
    <m/>
    <m/>
    <n v="-6673.21"/>
    <n v="464121.34999999992"/>
    <m/>
    <m/>
    <n v="-6673.21"/>
    <n v="97676.889999999825"/>
    <m/>
    <m/>
    <n v="0"/>
    <m/>
    <m/>
  </r>
  <r>
    <n v="184"/>
    <s v="AXA vue 751-2001172-05"/>
    <d v="2003-11-07T00:00:00"/>
    <x v="2"/>
    <x v="4"/>
    <x v="3"/>
    <x v="9"/>
    <m/>
    <m/>
    <m/>
    <n v="-4550.5200000000004"/>
    <n v="459570.8299999999"/>
    <m/>
    <m/>
    <n v="-4550.5200000000004"/>
    <n v="93126.369999999821"/>
    <m/>
    <m/>
    <n v="0"/>
    <m/>
    <m/>
  </r>
  <r>
    <n v="185"/>
    <s v="AXA vue 751-2001172-05"/>
    <d v="2003-11-07T00:00:00"/>
    <x v="2"/>
    <x v="4"/>
    <x v="3"/>
    <x v="23"/>
    <m/>
    <m/>
    <m/>
    <n v="-4125.74"/>
    <n v="455445.08999999991"/>
    <m/>
    <m/>
    <n v="-4125.74"/>
    <n v="89000.629999999815"/>
    <m/>
    <m/>
    <n v="0"/>
    <m/>
    <m/>
  </r>
  <r>
    <n v="186"/>
    <s v="AXA vue 751-2001172-05"/>
    <d v="2003-11-07T00:00:00"/>
    <x v="2"/>
    <x v="4"/>
    <x v="3"/>
    <x v="5"/>
    <m/>
    <m/>
    <m/>
    <n v="-5627"/>
    <n v="449818.08999999991"/>
    <m/>
    <m/>
    <n v="-5627"/>
    <n v="83373.629999999815"/>
    <m/>
    <m/>
    <n v="0"/>
    <m/>
    <m/>
  </r>
  <r>
    <n v="187"/>
    <s v="AXA vue 751-2001172-05"/>
    <d v="2003-11-07T00:00:00"/>
    <x v="2"/>
    <x v="4"/>
    <x v="3"/>
    <x v="5"/>
    <m/>
    <m/>
    <m/>
    <n v="-6652.69"/>
    <n v="443165.39999999991"/>
    <m/>
    <m/>
    <n v="-6652.69"/>
    <n v="76720.939999999813"/>
    <m/>
    <m/>
    <n v="0"/>
    <m/>
    <m/>
  </r>
  <r>
    <n v="188"/>
    <s v="AXA vue 751-2001172-05"/>
    <d v="2003-11-07T00:00:00"/>
    <x v="2"/>
    <x v="4"/>
    <x v="3"/>
    <x v="5"/>
    <s v="&quot;XXXoitre&quot; sur extrait !!"/>
    <s v="240-0391169-69"/>
    <m/>
    <n v="-37813.620000000003"/>
    <n v="405351.77999999991"/>
    <m/>
    <m/>
    <n v="-37813.620000000003"/>
    <n v="38907.319999999811"/>
    <m/>
    <m/>
    <n v="0"/>
    <m/>
    <m/>
  </r>
  <r>
    <n v="189"/>
    <s v="AXA vue 751-2001172-05"/>
    <d v="2003-11-07T00:00:00"/>
    <x v="2"/>
    <x v="4"/>
    <x v="3"/>
    <x v="24"/>
    <m/>
    <m/>
    <m/>
    <n v="-19430.18"/>
    <n v="385921.59999999992"/>
    <m/>
    <m/>
    <n v="-19430.18"/>
    <n v="19477.13999999981"/>
    <m/>
    <m/>
    <n v="0"/>
    <m/>
    <m/>
  </r>
  <r>
    <n v="190"/>
    <s v="AXA vue 751-2001172-05"/>
    <d v="2003-11-07T00:00:00"/>
    <x v="2"/>
    <x v="2"/>
    <x v="1"/>
    <x v="14"/>
    <m/>
    <s v="240-0024641-07"/>
    <m/>
    <n v="50000"/>
    <n v="435921.59999999992"/>
    <m/>
    <m/>
    <n v="50000"/>
    <n v="69477.13999999981"/>
    <m/>
    <m/>
    <n v="0"/>
    <m/>
    <m/>
  </r>
  <r>
    <n v="191"/>
    <s v="AXA vue 751-2001172-05"/>
    <d v="2003-12-18T00:00:00"/>
    <x v="2"/>
    <x v="4"/>
    <x v="3"/>
    <x v="25"/>
    <m/>
    <m/>
    <m/>
    <n v="-15125"/>
    <n v="420796.59999999992"/>
    <m/>
    <m/>
    <n v="-15125"/>
    <n v="54352.13999999981"/>
    <m/>
    <m/>
    <n v="0"/>
    <m/>
    <m/>
  </r>
  <r>
    <n v="192"/>
    <s v="AXA vue 751-2001172-05"/>
    <d v="2003-12-22T00:00:00"/>
    <x v="2"/>
    <x v="4"/>
    <x v="3"/>
    <x v="9"/>
    <m/>
    <m/>
    <m/>
    <n v="-12565.17"/>
    <n v="408231.42999999993"/>
    <m/>
    <m/>
    <n v="-12565.17"/>
    <n v="41786.969999999812"/>
    <m/>
    <m/>
    <n v="0"/>
    <m/>
    <m/>
  </r>
  <r>
    <n v="193"/>
    <s v="AXA vue 751-2001172-05"/>
    <d v="2003-12-22T00:00:00"/>
    <x v="2"/>
    <x v="4"/>
    <x v="3"/>
    <x v="6"/>
    <m/>
    <m/>
    <m/>
    <n v="-5646.51"/>
    <n v="402584.91999999993"/>
    <m/>
    <m/>
    <n v="-5646.51"/>
    <n v="36140.45999999981"/>
    <m/>
    <m/>
    <n v="0"/>
    <m/>
    <m/>
  </r>
  <r>
    <n v="194"/>
    <s v="AXA vue 751-2001172-05"/>
    <d v="2003-12-22T00:00:00"/>
    <x v="2"/>
    <x v="4"/>
    <x v="3"/>
    <x v="6"/>
    <m/>
    <m/>
    <m/>
    <n v="-7159.96"/>
    <n v="395424.9599999999"/>
    <n v="395424.96"/>
    <m/>
    <n v="-7159.96"/>
    <n v="28980.499999999811"/>
    <m/>
    <m/>
    <n v="0"/>
    <m/>
    <m/>
  </r>
  <r>
    <n v="195"/>
    <s v="AXA vue 751-2001172-05"/>
    <d v="2003-11-07T00:00:00"/>
    <x v="2"/>
    <x v="6"/>
    <x v="6"/>
    <x v="12"/>
    <m/>
    <m/>
    <m/>
    <m/>
    <n v="395424.9599999999"/>
    <m/>
    <m/>
    <n v="283.51"/>
    <n v="29264.009999999809"/>
    <n v="29264.01"/>
    <m/>
    <n v="283.51"/>
    <m/>
    <m/>
  </r>
  <r>
    <n v="196"/>
    <s v="AXA vue 751-2001172-05"/>
    <d v="2004-01-19T00:00:00"/>
    <x v="3"/>
    <x v="4"/>
    <x v="3"/>
    <x v="26"/>
    <m/>
    <s v="833-488206825"/>
    <m/>
    <n v="-125"/>
    <n v="395299.9599999999"/>
    <n v="395299.96"/>
    <m/>
    <n v="-125"/>
    <n v="29139.009999999809"/>
    <n v="29139.01"/>
    <m/>
    <n v="0"/>
    <m/>
    <m/>
  </r>
  <r>
    <n v="197"/>
    <s v="AXA vue 751-2001172-05"/>
    <d v="2004-01-21T00:00:00"/>
    <x v="3"/>
    <x v="4"/>
    <x v="3"/>
    <x v="15"/>
    <m/>
    <s v="240-0172628-69"/>
    <m/>
    <n v="-18150"/>
    <n v="377149.9599999999"/>
    <m/>
    <m/>
    <n v="-18150"/>
    <n v="10989.009999999809"/>
    <m/>
    <m/>
    <n v="0"/>
    <m/>
    <m/>
  </r>
  <r>
    <n v="198"/>
    <s v="AXA vue 751-2001172-05"/>
    <d v="2004-02-10T00:00:00"/>
    <x v="3"/>
    <x v="5"/>
    <x v="5"/>
    <x v="10"/>
    <s v="vérifié avec épargne"/>
    <s v="755-4047425-56"/>
    <m/>
    <m/>
    <n v="377149.9599999999"/>
    <m/>
    <m/>
    <n v="65000"/>
    <n v="75989.009999999806"/>
    <m/>
    <m/>
    <n v="65000"/>
    <m/>
    <m/>
  </r>
  <r>
    <n v="199"/>
    <s v="AXA vue 751-2001172-05"/>
    <d v="2004-02-11T00:00:00"/>
    <x v="3"/>
    <x v="4"/>
    <x v="3"/>
    <x v="15"/>
    <m/>
    <s v="240-0172628-69"/>
    <m/>
    <n v="-30250"/>
    <n v="346899.9599999999"/>
    <m/>
    <m/>
    <n v="-30250"/>
    <n v="45739.009999999806"/>
    <m/>
    <m/>
    <n v="0"/>
    <m/>
    <m/>
  </r>
  <r>
    <n v="200"/>
    <s v="AXA vue 751-2001172-05"/>
    <d v="2004-02-11T00:00:00"/>
    <x v="3"/>
    <x v="4"/>
    <x v="3"/>
    <x v="11"/>
    <m/>
    <s v="792-5507098-72"/>
    <m/>
    <n v="-39325"/>
    <n v="307574.9599999999"/>
    <m/>
    <m/>
    <n v="-39325"/>
    <n v="6414.0099999998056"/>
    <m/>
    <m/>
    <n v="0"/>
    <m/>
    <m/>
  </r>
  <r>
    <n v="201"/>
    <s v="AXA vue 751-2001172-05"/>
    <d v="2004-03-05T00:00:00"/>
    <x v="3"/>
    <x v="2"/>
    <x v="1"/>
    <x v="14"/>
    <m/>
    <s v="240-0024641-07"/>
    <m/>
    <n v="100000"/>
    <n v="407574.9599999999"/>
    <m/>
    <m/>
    <n v="100000"/>
    <n v="106414.00999999981"/>
    <m/>
    <m/>
    <n v="0"/>
    <m/>
    <m/>
  </r>
  <r>
    <n v="202"/>
    <s v="AXA vue 751-2001172-05"/>
    <d v="2004-03-08T00:00:00"/>
    <x v="3"/>
    <x v="4"/>
    <x v="3"/>
    <x v="19"/>
    <m/>
    <m/>
    <m/>
    <n v="-3046.49"/>
    <n v="404528.46999999991"/>
    <m/>
    <m/>
    <n v="-3046.49"/>
    <n v="103367.5199999998"/>
    <m/>
    <m/>
    <n v="0"/>
    <m/>
    <m/>
  </r>
  <r>
    <n v="203"/>
    <s v="AXA vue 751-2001172-05"/>
    <d v="2004-03-09T00:00:00"/>
    <x v="3"/>
    <x v="4"/>
    <x v="3"/>
    <x v="5"/>
    <m/>
    <m/>
    <m/>
    <n v="-61208.87"/>
    <n v="343319.59999999992"/>
    <m/>
    <m/>
    <n v="-61208.87"/>
    <n v="42158.649999999798"/>
    <m/>
    <m/>
    <n v="0"/>
    <m/>
    <m/>
  </r>
  <r>
    <n v="204"/>
    <s v="AXA vue 751-2001172-05"/>
    <d v="2004-03-09T00:00:00"/>
    <x v="3"/>
    <x v="4"/>
    <x v="3"/>
    <x v="15"/>
    <m/>
    <s v="240-0172628-69"/>
    <m/>
    <n v="-29983.8"/>
    <n v="313335.79999999993"/>
    <m/>
    <m/>
    <n v="-29983.8"/>
    <n v="12174.849999999798"/>
    <m/>
    <m/>
    <n v="0"/>
    <m/>
    <m/>
  </r>
  <r>
    <n v="205"/>
    <s v="AXA vue 751-2001172-05"/>
    <d v="2004-03-18T00:00:00"/>
    <x v="3"/>
    <x v="5"/>
    <x v="5"/>
    <x v="10"/>
    <s v="vérifié avec épargne"/>
    <s v="755-4047425-56"/>
    <m/>
    <m/>
    <n v="313335.79999999993"/>
    <m/>
    <m/>
    <n v="-5000"/>
    <n v="7174.8499999997985"/>
    <m/>
    <m/>
    <n v="-5000"/>
    <m/>
    <m/>
  </r>
  <r>
    <n v="206"/>
    <s v="AXA vue 751-2001172-05"/>
    <d v="2004-04-02T00:00:00"/>
    <x v="3"/>
    <x v="4"/>
    <x v="3"/>
    <x v="15"/>
    <m/>
    <m/>
    <m/>
    <n v="-6594.5"/>
    <n v="306741.29999999993"/>
    <m/>
    <m/>
    <n v="-6594.5"/>
    <n v="580.34999999979846"/>
    <m/>
    <m/>
    <n v="0"/>
    <m/>
    <m/>
  </r>
  <r>
    <n v="207"/>
    <s v="AXA vue 751-2001172-05"/>
    <d v="2004-04-05T00:00:00"/>
    <x v="3"/>
    <x v="2"/>
    <x v="8"/>
    <x v="27"/>
    <s v="vente terrain Fexhe Slin 31/3/04"/>
    <s v="068-2309112-54"/>
    <m/>
    <n v="23436"/>
    <n v="330177.29999999993"/>
    <m/>
    <m/>
    <n v="23436"/>
    <n v="24016.349999999798"/>
    <m/>
    <m/>
    <n v="0"/>
    <m/>
    <m/>
  </r>
  <r>
    <n v="208"/>
    <s v="AXA vue 751-2001172-05"/>
    <d v="2004-04-05T00:00:00"/>
    <x v="3"/>
    <x v="4"/>
    <x v="8"/>
    <x v="28"/>
    <s v="vente vossen"/>
    <m/>
    <m/>
    <n v="-9372"/>
    <n v="320805.29999999993"/>
    <m/>
    <m/>
    <n v="-9372"/>
    <n v="14644.349999999798"/>
    <m/>
    <m/>
    <n v="0"/>
    <m/>
    <m/>
  </r>
  <r>
    <n v="209"/>
    <s v="AXA vue 751-2001172-05"/>
    <d v="2004-04-15T00:00:00"/>
    <x v="3"/>
    <x v="4"/>
    <x v="3"/>
    <x v="16"/>
    <m/>
    <m/>
    <m/>
    <n v="-4524.8"/>
    <n v="316280.49999999994"/>
    <m/>
    <m/>
    <n v="-4524.8"/>
    <n v="10119.549999999799"/>
    <m/>
    <m/>
    <n v="0"/>
    <m/>
    <m/>
  </r>
  <r>
    <n v="210"/>
    <s v="AXA vue 751-2001172-05"/>
    <d v="2005-01-18T00:00:00"/>
    <x v="3"/>
    <x v="7"/>
    <x v="7"/>
    <x v="13"/>
    <s v="ID : V12953"/>
    <m/>
    <m/>
    <m/>
    <n v="316280.49999999994"/>
    <m/>
    <m/>
    <n v="-3000"/>
    <n v="7119.5499999997992"/>
    <m/>
    <m/>
    <n v="-3000"/>
    <s v=""/>
    <n v="-3000"/>
  </r>
  <r>
    <n v="211"/>
    <s v="AXA vue 751-2001172-05"/>
    <d v="2004-05-23T00:00:00"/>
    <x v="3"/>
    <x v="4"/>
    <x v="3"/>
    <x v="15"/>
    <m/>
    <n v="2869"/>
    <m/>
    <n v="-1974.72"/>
    <n v="314305.77999999997"/>
    <m/>
    <m/>
    <n v="-1974.72"/>
    <n v="5144.8299999997989"/>
    <m/>
    <m/>
    <n v="0"/>
    <m/>
    <m/>
  </r>
  <r>
    <n v="212"/>
    <s v="AXA vue 751-2001172-05"/>
    <d v="2004-05-25T00:00:00"/>
    <x v="3"/>
    <x v="4"/>
    <x v="3"/>
    <x v="6"/>
    <m/>
    <s v="634-1993601-32"/>
    <m/>
    <n v="-301.14999999999998"/>
    <n v="314004.62999999995"/>
    <m/>
    <m/>
    <n v="-301.14999999999998"/>
    <n v="4843.6799999997993"/>
    <m/>
    <m/>
    <n v="0"/>
    <m/>
    <m/>
  </r>
  <r>
    <n v="213"/>
    <s v="AXA vue 751-2001172-05"/>
    <d v="2004-05-25T00:00:00"/>
    <x v="3"/>
    <x v="4"/>
    <x v="3"/>
    <x v="24"/>
    <m/>
    <n v="1674"/>
    <m/>
    <n v="-1649.31"/>
    <n v="312355.31999999995"/>
    <m/>
    <m/>
    <n v="-1649.31"/>
    <n v="3194.3699999997993"/>
    <m/>
    <m/>
    <n v="0"/>
    <m/>
    <m/>
  </r>
  <r>
    <n v="214"/>
    <s v="AXA vue 751-2001172-05"/>
    <d v="2004-06-09T00:00:00"/>
    <x v="3"/>
    <x v="4"/>
    <x v="3"/>
    <x v="29"/>
    <m/>
    <m/>
    <m/>
    <n v="-1119.25"/>
    <n v="311236.06999999995"/>
    <m/>
    <m/>
    <n v="-1119.25"/>
    <n v="2075.1199999997993"/>
    <m/>
    <m/>
    <n v="0"/>
    <m/>
    <m/>
  </r>
  <r>
    <n v="215"/>
    <s v="AXA vue 751-2001172-05"/>
    <d v="2004-06-16T00:00:00"/>
    <x v="3"/>
    <x v="5"/>
    <x v="5"/>
    <x v="10"/>
    <s v="vérifié avec épargne"/>
    <s v="755-4047425-56"/>
    <m/>
    <m/>
    <m/>
    <m/>
    <m/>
    <n v="70000"/>
    <n v="72075.119999999806"/>
    <m/>
    <m/>
    <n v="70000"/>
    <m/>
    <m/>
  </r>
  <r>
    <n v="216"/>
    <s v="AXA vue 751-2001172-05"/>
    <d v="2004-06-21T00:00:00"/>
    <x v="3"/>
    <x v="4"/>
    <x v="3"/>
    <x v="9"/>
    <m/>
    <m/>
    <m/>
    <n v="-8072.77"/>
    <n v="303163.29999999993"/>
    <m/>
    <m/>
    <n v="-8072.77"/>
    <n v="64002.349999999802"/>
    <m/>
    <m/>
    <n v="0"/>
    <m/>
    <m/>
  </r>
  <r>
    <n v="217"/>
    <s v="AXA vue 751-2001172-05"/>
    <d v="2004-06-21T00:00:00"/>
    <x v="3"/>
    <x v="4"/>
    <x v="3"/>
    <x v="9"/>
    <m/>
    <m/>
    <m/>
    <n v="-9198.92"/>
    <n v="293964.37999999995"/>
    <m/>
    <m/>
    <n v="-9198.92"/>
    <n v="54803.429999999804"/>
    <m/>
    <m/>
    <n v="0"/>
    <m/>
    <m/>
  </r>
  <r>
    <n v="218"/>
    <s v="AXA vue 751-2001172-05"/>
    <d v="2004-06-21T00:00:00"/>
    <x v="3"/>
    <x v="4"/>
    <x v="3"/>
    <x v="9"/>
    <m/>
    <m/>
    <m/>
    <n v="-17454.55"/>
    <n v="276509.82999999996"/>
    <m/>
    <m/>
    <n v="-17454.55"/>
    <n v="37348.879999999801"/>
    <m/>
    <m/>
    <n v="0"/>
    <m/>
    <m/>
  </r>
  <r>
    <n v="219"/>
    <s v="AXA vue 751-2001172-05"/>
    <d v="2004-06-21T00:00:00"/>
    <x v="3"/>
    <x v="4"/>
    <x v="3"/>
    <x v="6"/>
    <m/>
    <m/>
    <m/>
    <n v="-8653.7199999999993"/>
    <n v="267856.11"/>
    <m/>
    <m/>
    <n v="-8653.7199999999993"/>
    <n v="28695.1599999998"/>
    <m/>
    <m/>
    <n v="0"/>
    <m/>
    <m/>
  </r>
  <r>
    <n v="220"/>
    <s v="AXA vue 751-2001172-05"/>
    <d v="2004-06-25T00:00:00"/>
    <x v="3"/>
    <x v="4"/>
    <x v="3"/>
    <x v="5"/>
    <m/>
    <n v="6969"/>
    <m/>
    <n v="-25000"/>
    <n v="242856.11"/>
    <m/>
    <m/>
    <n v="-25000"/>
    <n v="3695.1599999997998"/>
    <m/>
    <m/>
    <n v="0"/>
    <m/>
    <m/>
  </r>
  <r>
    <n v="221"/>
    <s v="AXA vue 751-2001172-05"/>
    <d v="2004-07-06T00:00:00"/>
    <x v="3"/>
    <x v="9"/>
    <x v="1"/>
    <x v="30"/>
    <s v="3021764D"/>
    <n v="1420253687"/>
    <m/>
    <n v="50000"/>
    <n v="292856.11"/>
    <m/>
    <m/>
    <n v="50000"/>
    <n v="53695.1599999998"/>
    <m/>
    <m/>
    <n v="0"/>
    <m/>
    <m/>
  </r>
  <r>
    <n v="222"/>
    <s v="AXA vue 751-2001172-05"/>
    <d v="2004-07-07T00:00:00"/>
    <x v="3"/>
    <x v="4"/>
    <x v="3"/>
    <x v="9"/>
    <m/>
    <m/>
    <m/>
    <n v="-966.62"/>
    <n v="291889.49"/>
    <m/>
    <m/>
    <n v="-966.62"/>
    <n v="52728.539999999797"/>
    <m/>
    <m/>
    <n v="0"/>
    <m/>
    <m/>
  </r>
  <r>
    <n v="223"/>
    <s v="AXA vue 751-2001172-05"/>
    <d v="2004-07-07T00:00:00"/>
    <x v="3"/>
    <x v="4"/>
    <x v="3"/>
    <x v="5"/>
    <m/>
    <m/>
    <m/>
    <n v="-2378.81"/>
    <n v="289510.68"/>
    <m/>
    <m/>
    <n v="-2378.81"/>
    <n v="50349.729999999799"/>
    <m/>
    <m/>
    <n v="0"/>
    <m/>
    <m/>
  </r>
  <r>
    <n v="224"/>
    <s v="AXA vue 751-2001172-05"/>
    <d v="2004-07-07T00:00:00"/>
    <x v="3"/>
    <x v="4"/>
    <x v="3"/>
    <x v="31"/>
    <m/>
    <m/>
    <m/>
    <n v="-1573"/>
    <n v="287937.68"/>
    <m/>
    <m/>
    <n v="-1573"/>
    <n v="48776.729999999799"/>
    <m/>
    <m/>
    <n v="0"/>
    <m/>
    <m/>
  </r>
  <r>
    <n v="225"/>
    <s v="AXA vue 751-2001172-05"/>
    <d v="2004-07-07T00:00:00"/>
    <x v="3"/>
    <x v="4"/>
    <x v="3"/>
    <x v="6"/>
    <m/>
    <m/>
    <m/>
    <n v="-1312.85"/>
    <n v="286624.83"/>
    <m/>
    <m/>
    <n v="-1312.85"/>
    <n v="47463.879999999801"/>
    <m/>
    <m/>
    <n v="0"/>
    <m/>
    <m/>
  </r>
  <r>
    <n v="226"/>
    <s v="AXA vue 751-2001172-05"/>
    <d v="2004-07-07T00:00:00"/>
    <x v="3"/>
    <x v="4"/>
    <x v="3"/>
    <x v="32"/>
    <m/>
    <m/>
    <m/>
    <n v="-3538.04"/>
    <n v="283086.79000000004"/>
    <m/>
    <m/>
    <n v="-3538.04"/>
    <n v="43925.8399999998"/>
    <m/>
    <m/>
    <n v="0"/>
    <m/>
    <m/>
  </r>
  <r>
    <n v="227"/>
    <s v="AXA vue 751-2001172-05"/>
    <d v="2004-07-07T00:00:00"/>
    <x v="3"/>
    <x v="4"/>
    <x v="3"/>
    <x v="31"/>
    <m/>
    <m/>
    <m/>
    <n v="-15730"/>
    <n v="267356.79000000004"/>
    <m/>
    <m/>
    <n v="-15730"/>
    <n v="28195.8399999998"/>
    <m/>
    <m/>
    <n v="0"/>
    <m/>
    <m/>
  </r>
  <r>
    <n v="228"/>
    <s v="AXA vue 751-2001172-05"/>
    <d v="2004-07-07T00:00:00"/>
    <x v="3"/>
    <x v="4"/>
    <x v="3"/>
    <x v="5"/>
    <m/>
    <m/>
    <m/>
    <n v="-3053.1"/>
    <n v="264303.69000000006"/>
    <m/>
    <m/>
    <n v="-3053.1"/>
    <n v="25142.739999999802"/>
    <m/>
    <m/>
    <n v="0"/>
    <m/>
    <m/>
  </r>
  <r>
    <n v="229"/>
    <s v="AXA vue 751-2001172-05"/>
    <d v="2004-07-07T00:00:00"/>
    <x v="3"/>
    <x v="4"/>
    <x v="3"/>
    <x v="5"/>
    <m/>
    <m/>
    <m/>
    <n v="-5471.12"/>
    <n v="258832.57000000007"/>
    <m/>
    <m/>
    <n v="-5471.12"/>
    <n v="19671.619999999803"/>
    <m/>
    <m/>
    <n v="0"/>
    <m/>
    <m/>
  </r>
  <r>
    <n v="230"/>
    <s v="AXA vue 751-2001172-05"/>
    <d v="2004-07-07T00:00:00"/>
    <x v="3"/>
    <x v="4"/>
    <x v="3"/>
    <x v="9"/>
    <m/>
    <m/>
    <m/>
    <n v="-4246.8500000000004"/>
    <n v="254585.72000000006"/>
    <m/>
    <m/>
    <n v="-4246.8500000000004"/>
    <n v="15424.769999999802"/>
    <m/>
    <m/>
    <n v="0"/>
    <m/>
    <m/>
  </r>
  <r>
    <n v="231"/>
    <s v="AXA vue 751-2001172-05"/>
    <d v="2004-08-11T00:00:00"/>
    <x v="3"/>
    <x v="4"/>
    <x v="3"/>
    <x v="33"/>
    <m/>
    <m/>
    <m/>
    <n v="-382.36"/>
    <n v="254203.36000000007"/>
    <m/>
    <m/>
    <n v="-382.36"/>
    <n v="15042.409999999802"/>
    <m/>
    <m/>
    <n v="0"/>
    <m/>
    <m/>
  </r>
  <r>
    <n v="232"/>
    <s v="AXA vue 751-2001172-05"/>
    <d v="2004-08-11T00:00:00"/>
    <x v="3"/>
    <x v="4"/>
    <x v="3"/>
    <x v="31"/>
    <m/>
    <m/>
    <m/>
    <n v="-6160.11"/>
    <n v="248043.25000000009"/>
    <m/>
    <m/>
    <n v="-6160.11"/>
    <n v="8882.2999999998028"/>
    <m/>
    <m/>
    <n v="0"/>
    <m/>
    <m/>
  </r>
  <r>
    <n v="233"/>
    <s v="AXA vue 751-2001172-05"/>
    <d v="2004-08-11T00:00:00"/>
    <x v="3"/>
    <x v="4"/>
    <x v="3"/>
    <x v="31"/>
    <m/>
    <m/>
    <m/>
    <n v="-2705.56"/>
    <n v="245337.69000000009"/>
    <m/>
    <m/>
    <n v="-2705.56"/>
    <n v="6176.7399999998033"/>
    <m/>
    <m/>
    <n v="0"/>
    <m/>
    <m/>
  </r>
  <r>
    <n v="234"/>
    <s v="AXA vue 751-2001172-05"/>
    <d v="2004-08-24T00:00:00"/>
    <x v="3"/>
    <x v="5"/>
    <x v="5"/>
    <x v="10"/>
    <s v="vérifié avec épargne"/>
    <s v="755-4047425-56"/>
    <m/>
    <m/>
    <n v="245337.69000000009"/>
    <m/>
    <m/>
    <n v="-5000"/>
    <n v="1176.7399999998033"/>
    <n v="1176.74"/>
    <m/>
    <n v="-5000"/>
    <m/>
    <m/>
  </r>
  <r>
    <n v="235"/>
    <s v="AXA vue 751-2001172-05"/>
    <d v="2004-10-08T00:00:00"/>
    <x v="3"/>
    <x v="2"/>
    <x v="1"/>
    <x v="14"/>
    <m/>
    <s v="240-0024641-07"/>
    <m/>
    <n v="50000"/>
    <n v="295337.69000000006"/>
    <m/>
    <m/>
    <n v="50000"/>
    <n v="51176.739999999802"/>
    <m/>
    <m/>
    <n v="0"/>
    <m/>
    <m/>
  </r>
  <r>
    <n v="236"/>
    <s v="AXA vue 751-2001172-05"/>
    <d v="2004-10-12T00:00:00"/>
    <x v="3"/>
    <x v="5"/>
    <x v="5"/>
    <x v="10"/>
    <s v="vérifié avec épargne"/>
    <s v="755-4047425-56"/>
    <m/>
    <m/>
    <n v="295337.69000000006"/>
    <m/>
    <m/>
    <n v="-15000"/>
    <n v="36176.739999999802"/>
    <n v="36176.74"/>
    <m/>
    <n v="-15000"/>
    <m/>
    <m/>
  </r>
  <r>
    <n v="237"/>
    <s v="AXA vue 751-2001172-05"/>
    <d v="2004-10-12T00:00:00"/>
    <x v="3"/>
    <x v="4"/>
    <x v="3"/>
    <x v="9"/>
    <m/>
    <m/>
    <m/>
    <n v="-6043.11"/>
    <n v="289294.58000000007"/>
    <m/>
    <m/>
    <n v="-6043.11"/>
    <n v="30133.629999999801"/>
    <m/>
    <m/>
    <n v="0"/>
    <m/>
    <m/>
  </r>
  <r>
    <n v="238"/>
    <s v="AXA vue 751-2001172-05"/>
    <d v="2004-10-12T00:00:00"/>
    <x v="3"/>
    <x v="4"/>
    <x v="3"/>
    <x v="5"/>
    <m/>
    <m/>
    <m/>
    <n v="-9043.5"/>
    <n v="280251.08000000007"/>
    <m/>
    <m/>
    <n v="-9043.5"/>
    <n v="21090.129999999801"/>
    <m/>
    <m/>
    <n v="0"/>
    <m/>
    <m/>
  </r>
  <r>
    <n v="239"/>
    <s v="AXA vue 751-2001172-05"/>
    <d v="2004-10-12T00:00:00"/>
    <x v="3"/>
    <x v="4"/>
    <x v="3"/>
    <x v="33"/>
    <m/>
    <m/>
    <m/>
    <n v="-1267.1099999999999"/>
    <n v="278983.97000000009"/>
    <m/>
    <m/>
    <n v="-1267.1099999999999"/>
    <n v="19823.0199999998"/>
    <m/>
    <m/>
    <n v="0"/>
    <m/>
    <m/>
  </r>
  <r>
    <n v="240"/>
    <s v="AXA vue 751-2001172-05"/>
    <d v="2004-10-12T00:00:00"/>
    <x v="3"/>
    <x v="4"/>
    <x v="3"/>
    <x v="9"/>
    <m/>
    <n v="6660"/>
    <m/>
    <n v="-1418.87"/>
    <n v="277565.10000000009"/>
    <m/>
    <m/>
    <n v="-1418.87"/>
    <n v="18404.149999999801"/>
    <m/>
    <m/>
    <n v="0"/>
    <m/>
    <m/>
  </r>
  <r>
    <n v="241"/>
    <s v="AXA vue 751-2001172-05"/>
    <d v="2004-10-12T00:00:00"/>
    <x v="3"/>
    <x v="4"/>
    <x v="3"/>
    <x v="9"/>
    <m/>
    <n v="6660"/>
    <m/>
    <n v="-530.55999999999995"/>
    <n v="277034.5400000001"/>
    <m/>
    <m/>
    <n v="-530.55999999999995"/>
    <n v="17873.5899999998"/>
    <m/>
    <m/>
    <n v="0"/>
    <m/>
    <m/>
  </r>
  <r>
    <n v="242"/>
    <s v="AXA vue 751-2001172-05"/>
    <d v="2004-10-24T00:00:00"/>
    <x v="3"/>
    <x v="5"/>
    <x v="5"/>
    <x v="10"/>
    <s v="vérifié avec épargne"/>
    <s v="755-4047425-56"/>
    <m/>
    <m/>
    <n v="277034.5400000001"/>
    <m/>
    <m/>
    <n v="-5000"/>
    <n v="12873.5899999998"/>
    <m/>
    <m/>
    <n v="-5000"/>
    <m/>
    <m/>
  </r>
  <r>
    <n v="243"/>
    <s v="AXA vue 751-2001172-05"/>
    <d v="2004-11-24T00:00:00"/>
    <x v="3"/>
    <x v="5"/>
    <x v="5"/>
    <x v="10"/>
    <s v="vérifié avec épargne"/>
    <s v="755-4047425-56"/>
    <m/>
    <m/>
    <n v="277034.5400000001"/>
    <m/>
    <m/>
    <n v="-7000"/>
    <n v="5873.5899999998001"/>
    <n v="5873.59"/>
    <m/>
    <n v="-7000"/>
    <m/>
    <m/>
  </r>
  <r>
    <n v="244"/>
    <s v="AXA vue 751-2001172-05"/>
    <d v="2004-10-24T00:00:00"/>
    <x v="3"/>
    <x v="7"/>
    <x v="7"/>
    <x v="13"/>
    <s v="ID : V12953"/>
    <s v="toitures 4eme acompte"/>
    <m/>
    <m/>
    <n v="277034.5400000001"/>
    <m/>
    <m/>
    <n v="-2000"/>
    <n v="3873.5899999998001"/>
    <m/>
    <m/>
    <n v="-2000"/>
    <s v=""/>
    <n v="-2000"/>
  </r>
  <r>
    <n v="245"/>
    <s v="AXA vue 751-2001172-05"/>
    <d v="2004-12-28T00:00:00"/>
    <x v="3"/>
    <x v="2"/>
    <x v="1"/>
    <x v="1"/>
    <m/>
    <s v="000-0061371-67"/>
    <m/>
    <n v="25000"/>
    <n v="302034.5400000001"/>
    <m/>
    <m/>
    <n v="25000"/>
    <n v="28873.5899999998"/>
    <m/>
    <m/>
    <n v="0"/>
    <m/>
    <m/>
  </r>
  <r>
    <n v="246"/>
    <s v="AXA vue 751-2001172-05"/>
    <d v="2004-12-30T00:00:00"/>
    <x v="3"/>
    <x v="4"/>
    <x v="3"/>
    <x v="29"/>
    <m/>
    <m/>
    <m/>
    <n v="-302.5"/>
    <n v="301732.0400000001"/>
    <m/>
    <m/>
    <n v="-302.5"/>
    <n v="28571.0899999998"/>
    <m/>
    <m/>
    <n v="0"/>
    <m/>
    <m/>
  </r>
  <r>
    <n v="247"/>
    <s v="AXA vue 751-2001172-05"/>
    <d v="2004-12-30T00:00:00"/>
    <x v="3"/>
    <x v="4"/>
    <x v="3"/>
    <x v="11"/>
    <m/>
    <m/>
    <m/>
    <n v="-6050"/>
    <n v="295682.0400000001"/>
    <n v="295682.03999999998"/>
    <m/>
    <n v="-6050"/>
    <n v="22521.0899999998"/>
    <m/>
    <m/>
    <n v="0"/>
    <m/>
    <m/>
  </r>
  <r>
    <n v="248"/>
    <s v="AXA vue 751-2001172-05"/>
    <d v="2004-12-31T00:00:00"/>
    <x v="3"/>
    <x v="6"/>
    <x v="6"/>
    <x v="12"/>
    <m/>
    <m/>
    <m/>
    <m/>
    <n v="295682.0400000001"/>
    <n v="295682.03999999998"/>
    <m/>
    <n v="10.24"/>
    <n v="22531.329999999802"/>
    <n v="22531.33"/>
    <m/>
    <n v="10.24"/>
    <m/>
    <m/>
  </r>
  <r>
    <n v="249"/>
    <s v="AXA vue 751-2001172-05"/>
    <d v="2005-01-06T00:00:00"/>
    <x v="4"/>
    <x v="5"/>
    <x v="5"/>
    <x v="10"/>
    <s v="vérifié avec épargne"/>
    <s v="755-4047425-56"/>
    <m/>
    <m/>
    <n v="295682.0400000001"/>
    <m/>
    <m/>
    <n v="-12000"/>
    <n v="10531.329999999802"/>
    <n v="10531.33"/>
    <m/>
    <n v="-12000"/>
    <m/>
    <m/>
  </r>
  <r>
    <n v="250"/>
    <s v="AXA vue 751-2001172-05"/>
    <d v="2005-01-18T00:00:00"/>
    <x v="4"/>
    <x v="7"/>
    <x v="7"/>
    <x v="13"/>
    <s v="ID : V12953"/>
    <s v="Travaux"/>
    <m/>
    <m/>
    <n v="295682.0400000001"/>
    <m/>
    <m/>
    <n v="-6500"/>
    <n v="4031.3299999998017"/>
    <m/>
    <m/>
    <n v="-6500"/>
    <s v=""/>
    <n v="-6500"/>
  </r>
  <r>
    <n v="251"/>
    <s v="AXA vue 751-2001172-05"/>
    <d v="2005-01-24T00:00:00"/>
    <x v="4"/>
    <x v="4"/>
    <x v="3"/>
    <x v="23"/>
    <m/>
    <m/>
    <m/>
    <n v="-1504.59"/>
    <n v="294177.45000000007"/>
    <m/>
    <m/>
    <n v="-1504.49"/>
    <n v="2526.8399999998019"/>
    <m/>
    <m/>
    <n v="9.9999999999909051E-2"/>
    <m/>
    <m/>
  </r>
  <r>
    <n v="252"/>
    <s v="AXA vue 751-2001172-05"/>
    <d v="2005-01-24T00:00:00"/>
    <x v="4"/>
    <x v="4"/>
    <x v="3"/>
    <x v="23"/>
    <m/>
    <m/>
    <m/>
    <n v="-366.36"/>
    <n v="293811.09000000008"/>
    <m/>
    <m/>
    <n v="-366.36"/>
    <n v="2160.4799999998017"/>
    <m/>
    <m/>
    <n v="0"/>
    <m/>
    <m/>
  </r>
  <r>
    <n v="253"/>
    <s v="AXA vue 751-2001172-05"/>
    <d v="2005-01-25T00:00:00"/>
    <x v="4"/>
    <x v="2"/>
    <x v="1"/>
    <x v="1"/>
    <m/>
    <s v="000-0061371-67"/>
    <m/>
    <n v="30000"/>
    <n v="323811.09000000008"/>
    <m/>
    <m/>
    <n v="30000"/>
    <n v="32160.479999999803"/>
    <m/>
    <m/>
    <n v="0"/>
    <m/>
    <m/>
  </r>
  <r>
    <n v="254"/>
    <s v="AXA vue 751-2001172-05"/>
    <d v="2005-01-26T00:00:00"/>
    <x v="4"/>
    <x v="4"/>
    <x v="3"/>
    <x v="16"/>
    <m/>
    <m/>
    <m/>
    <n v="-923.23"/>
    <n v="322887.8600000001"/>
    <m/>
    <m/>
    <n v="-923.23"/>
    <n v="31237.249999999804"/>
    <m/>
    <m/>
    <n v="0"/>
    <m/>
    <m/>
  </r>
  <r>
    <n v="255"/>
    <s v="AXA vue 751-2001172-05"/>
    <d v="2005-01-26T00:00:00"/>
    <x v="4"/>
    <x v="4"/>
    <x v="3"/>
    <x v="34"/>
    <m/>
    <m/>
    <m/>
    <n v="-553.21"/>
    <n v="322334.65000000008"/>
    <m/>
    <m/>
    <n v="-553.21"/>
    <n v="30684.039999999804"/>
    <m/>
    <m/>
    <n v="0"/>
    <m/>
    <m/>
  </r>
  <r>
    <n v="256"/>
    <s v="AXA vue 751-2001172-05"/>
    <d v="2005-01-26T00:00:00"/>
    <x v="4"/>
    <x v="4"/>
    <x v="3"/>
    <x v="35"/>
    <m/>
    <m/>
    <m/>
    <n v="-10974.7"/>
    <n v="311359.95000000007"/>
    <m/>
    <m/>
    <n v="-10974.7"/>
    <n v="19709.339999999804"/>
    <m/>
    <m/>
    <n v="0"/>
    <m/>
    <m/>
  </r>
  <r>
    <n v="257"/>
    <s v="AXA vue 751-2001172-05"/>
    <d v="2005-01-26T00:00:00"/>
    <x v="4"/>
    <x v="4"/>
    <x v="3"/>
    <x v="9"/>
    <m/>
    <m/>
    <m/>
    <n v="-4110.18"/>
    <n v="307249.77000000008"/>
    <m/>
    <m/>
    <n v="-4110.18"/>
    <n v="15599.159999999803"/>
    <m/>
    <m/>
    <n v="0"/>
    <m/>
    <m/>
  </r>
  <r>
    <n v="258"/>
    <s v="AXA vue 751-2001172-05"/>
    <d v="2005-02-02T00:00:00"/>
    <x v="4"/>
    <x v="4"/>
    <x v="3"/>
    <x v="33"/>
    <m/>
    <m/>
    <m/>
    <n v="-1787.41"/>
    <n v="305462.3600000001"/>
    <m/>
    <m/>
    <n v="-1787.41"/>
    <n v="13811.749999999804"/>
    <m/>
    <m/>
    <n v="0"/>
    <m/>
    <m/>
  </r>
  <r>
    <n v="259"/>
    <s v="AXA vue 751-2001172-05"/>
    <d v="2005-02-02T00:00:00"/>
    <x v="4"/>
    <x v="4"/>
    <x v="3"/>
    <x v="33"/>
    <m/>
    <m/>
    <m/>
    <n v="-2076.35"/>
    <n v="303386.01000000013"/>
    <m/>
    <m/>
    <n v="-2076.35"/>
    <n v="11735.399999999803"/>
    <m/>
    <m/>
    <n v="0"/>
    <m/>
    <m/>
  </r>
  <r>
    <n v="260"/>
    <s v="AXA vue 751-2001172-05"/>
    <d v="2005-02-02T00:00:00"/>
    <x v="4"/>
    <x v="4"/>
    <x v="3"/>
    <x v="31"/>
    <m/>
    <m/>
    <m/>
    <n v="-1841.62"/>
    <n v="301544.39000000013"/>
    <m/>
    <m/>
    <n v="-1841.62"/>
    <n v="9893.7799999998024"/>
    <m/>
    <m/>
    <n v="0"/>
    <m/>
    <m/>
  </r>
  <r>
    <n v="261"/>
    <s v="AXA vue 751-2001172-05"/>
    <d v="2005-02-02T00:00:00"/>
    <x v="4"/>
    <x v="4"/>
    <x v="3"/>
    <x v="31"/>
    <m/>
    <m/>
    <m/>
    <n v="-4985.2"/>
    <n v="296559.19000000012"/>
    <m/>
    <m/>
    <n v="-4985.2"/>
    <n v="4908.5799999998026"/>
    <m/>
    <m/>
    <n v="0"/>
    <m/>
    <m/>
  </r>
  <r>
    <n v="262"/>
    <s v="AXA vue 751-2001172-05"/>
    <d v="2005-03-07T00:00:00"/>
    <x v="4"/>
    <x v="5"/>
    <x v="5"/>
    <x v="10"/>
    <s v="vérifié avec épargne"/>
    <s v="755-4047425-56"/>
    <m/>
    <m/>
    <n v="296559.19000000012"/>
    <m/>
    <m/>
    <n v="-4000"/>
    <n v="908.57999999980257"/>
    <m/>
    <m/>
    <n v="-4000"/>
    <m/>
    <m/>
  </r>
  <r>
    <n v="263"/>
    <s v="AXA vue 751-2001172-05"/>
    <d v="2005-04-21T00:00:00"/>
    <x v="4"/>
    <x v="10"/>
    <x v="9"/>
    <x v="36"/>
    <s v="car solde insuffisant pour payer Balteau"/>
    <m/>
    <m/>
    <m/>
    <n v="296559.19000000012"/>
    <m/>
    <m/>
    <n v="4000"/>
    <n v="4908.5799999998026"/>
    <m/>
    <m/>
    <n v="4000"/>
    <n v="4000"/>
    <m/>
  </r>
  <r>
    <n v="264"/>
    <s v="AXA vue 751-2001172-05"/>
    <d v="2005-04-01T00:00:00"/>
    <x v="4"/>
    <x v="4"/>
    <x v="3"/>
    <x v="9"/>
    <m/>
    <m/>
    <m/>
    <n v="-3028.19"/>
    <n v="293531.00000000012"/>
    <m/>
    <m/>
    <n v="-3028.19"/>
    <n v="1880.3899999998025"/>
    <m/>
    <m/>
    <n v="0"/>
    <m/>
    <m/>
  </r>
  <r>
    <n v="265"/>
    <s v="AXA vue 751-2001172-05"/>
    <d v="2005-04-28T00:00:00"/>
    <x v="4"/>
    <x v="11"/>
    <x v="0"/>
    <x v="0"/>
    <m/>
    <m/>
    <m/>
    <m/>
    <n v="293531.00000000012"/>
    <m/>
    <m/>
    <m/>
    <n v="1880.3899999998025"/>
    <m/>
    <m/>
    <n v="0"/>
    <m/>
    <m/>
  </r>
  <r>
    <n v="266"/>
    <s v="AXA vue 751-2001172-05"/>
    <d v="2005-05-19T00:00:00"/>
    <x v="4"/>
    <x v="2"/>
    <x v="8"/>
    <x v="37"/>
    <s v="vente Sprimont vieille voie de Liège"/>
    <m/>
    <m/>
    <n v="89900"/>
    <n v="383431.00000000012"/>
    <m/>
    <m/>
    <n v="89900"/>
    <n v="91780.389999999796"/>
    <m/>
    <m/>
    <n v="0"/>
    <m/>
    <m/>
  </r>
  <r>
    <n v="267"/>
    <s v="AXA vue 751-2001172-05"/>
    <d v="2005-05-24T00:00:00"/>
    <x v="4"/>
    <x v="5"/>
    <x v="5"/>
    <x v="10"/>
    <s v="vérifié avec épargne"/>
    <s v="755-4047425-56"/>
    <m/>
    <m/>
    <m/>
    <m/>
    <m/>
    <n v="-15000"/>
    <n v="76780.389999999796"/>
    <m/>
    <m/>
    <n v="-15000"/>
    <m/>
    <m/>
  </r>
  <r>
    <n v="268"/>
    <s v="AXA vue 751-2001172-05"/>
    <d v="2005-05-24T00:00:00"/>
    <x v="4"/>
    <x v="4"/>
    <x v="3"/>
    <x v="9"/>
    <m/>
    <m/>
    <m/>
    <n v="-574.9"/>
    <n v="382856.10000000009"/>
    <m/>
    <m/>
    <n v="-574.9"/>
    <n v="76205.489999999802"/>
    <m/>
    <m/>
    <n v="0"/>
    <m/>
    <m/>
  </r>
  <r>
    <n v="269"/>
    <s v="AXA vue 751-2001172-05"/>
    <d v="2005-05-24T00:00:00"/>
    <x v="4"/>
    <x v="4"/>
    <x v="3"/>
    <x v="35"/>
    <m/>
    <m/>
    <m/>
    <n v="-2238.5"/>
    <n v="380617.60000000009"/>
    <m/>
    <m/>
    <n v="-2238.5"/>
    <n v="73966.989999999802"/>
    <m/>
    <m/>
    <n v="0"/>
    <m/>
    <m/>
  </r>
  <r>
    <n v="270"/>
    <s v="AXA vue 751-2001172-05"/>
    <d v="2005-05-24T00:00:00"/>
    <x v="4"/>
    <x v="4"/>
    <x v="3"/>
    <x v="11"/>
    <m/>
    <m/>
    <m/>
    <n v="-1258.4000000000001"/>
    <n v="379359.20000000007"/>
    <m/>
    <m/>
    <n v="-1258.4000000000001"/>
    <n v="72708.589999999807"/>
    <m/>
    <m/>
    <n v="0"/>
    <m/>
    <m/>
  </r>
  <r>
    <n v="271"/>
    <s v="AXA vue 751-2001172-05"/>
    <d v="2005-05-24T00:00:00"/>
    <x v="4"/>
    <x v="4"/>
    <x v="3"/>
    <x v="11"/>
    <m/>
    <m/>
    <m/>
    <n v="-30250"/>
    <n v="349109.20000000007"/>
    <m/>
    <m/>
    <n v="-30250"/>
    <n v="42458.589999999807"/>
    <m/>
    <m/>
    <n v="0"/>
    <m/>
    <m/>
  </r>
  <r>
    <n v="272"/>
    <s v="AXA vue 751-2001172-05"/>
    <d v="2005-06-14T00:00:00"/>
    <x v="4"/>
    <x v="4"/>
    <x v="1"/>
    <x v="17"/>
    <s v="Economat cuisine"/>
    <s v="240-0803773-35"/>
    <m/>
    <n v="-23000"/>
    <n v="326109.20000000007"/>
    <m/>
    <m/>
    <n v="-23000"/>
    <n v="19458.589999999807"/>
    <m/>
    <m/>
    <n v="0"/>
    <m/>
    <m/>
  </r>
  <r>
    <n v="273"/>
    <s v="AXA vue 751-2001172-05"/>
    <d v="2005-06-24T00:00:00"/>
    <x v="4"/>
    <x v="5"/>
    <x v="5"/>
    <x v="10"/>
    <s v="vérifié avec épargne"/>
    <s v="755-4047425-56"/>
    <m/>
    <n v="40000"/>
    <n v="366109.20000000007"/>
    <m/>
    <m/>
    <n v="40000"/>
    <n v="59458.589999999807"/>
    <m/>
    <m/>
    <n v="0"/>
    <m/>
    <m/>
  </r>
  <r>
    <n v="274"/>
    <s v="AXA vue 751-2001172-05"/>
    <d v="2005-06-27T00:00:00"/>
    <x v="4"/>
    <x v="4"/>
    <x v="1"/>
    <x v="1"/>
    <m/>
    <s v="000-0061371-67"/>
    <m/>
    <n v="-20000"/>
    <n v="346109.20000000007"/>
    <m/>
    <m/>
    <n v="-20000"/>
    <n v="39458.589999999807"/>
    <m/>
    <m/>
    <n v="0"/>
    <m/>
    <m/>
  </r>
  <r>
    <n v="275"/>
    <s v="AXA vue 751-2001172-05"/>
    <d v="2005-07-04T00:00:00"/>
    <x v="4"/>
    <x v="4"/>
    <x v="3"/>
    <x v="11"/>
    <m/>
    <m/>
    <m/>
    <n v="-3581.6"/>
    <n v="342527.60000000009"/>
    <m/>
    <m/>
    <n v="-3581.6"/>
    <n v="35876.989999999809"/>
    <m/>
    <m/>
    <n v="0"/>
    <m/>
    <m/>
  </r>
  <r>
    <n v="276"/>
    <s v="AXA vue 751-2001172-05"/>
    <d v="2005-08-25T00:00:00"/>
    <x v="4"/>
    <x v="5"/>
    <x v="5"/>
    <x v="10"/>
    <s v="vérifié avec épargne"/>
    <s v="755-4047425-56"/>
    <m/>
    <m/>
    <n v="342527.60000000009"/>
    <m/>
    <m/>
    <n v="-20000"/>
    <n v="15876.989999999809"/>
    <m/>
    <m/>
    <n v="-20000"/>
    <m/>
    <m/>
  </r>
  <r>
    <n v="277"/>
    <s v="AXA vue 751-2001172-05"/>
    <d v="2005-09-06T00:00:00"/>
    <x v="4"/>
    <x v="12"/>
    <x v="8"/>
    <x v="38"/>
    <m/>
    <n v="42375946"/>
    <m/>
    <n v="24000"/>
    <n v="366527.60000000009"/>
    <m/>
    <m/>
    <n v="24000"/>
    <n v="39876.989999999809"/>
    <m/>
    <m/>
    <n v="0"/>
    <m/>
    <m/>
  </r>
  <r>
    <n v="278"/>
    <s v="AXA vue 751-2001172-05"/>
    <d v="2005-09-13T00:00:00"/>
    <x v="4"/>
    <x v="5"/>
    <x v="5"/>
    <x v="10"/>
    <s v="vérifié avec épargne"/>
    <s v="755-4047425-56"/>
    <m/>
    <m/>
    <n v="366527.60000000009"/>
    <m/>
    <m/>
    <n v="-6000"/>
    <n v="33876.989999999809"/>
    <m/>
    <m/>
    <n v="-6000"/>
    <m/>
    <m/>
  </r>
  <r>
    <n v="279"/>
    <s v="AXA vue 751-2001172-05"/>
    <d v="2005-09-15T00:00:00"/>
    <x v="4"/>
    <x v="4"/>
    <x v="3"/>
    <x v="9"/>
    <m/>
    <m/>
    <m/>
    <n v="-822.92"/>
    <n v="365704.68000000011"/>
    <m/>
    <m/>
    <n v="-822.92"/>
    <n v="33054.069999999811"/>
    <m/>
    <m/>
    <n v="0"/>
    <m/>
    <m/>
  </r>
  <r>
    <n v="280"/>
    <s v="AXA vue 751-2001172-05"/>
    <d v="2005-09-15T00:00:00"/>
    <x v="4"/>
    <x v="4"/>
    <x v="3"/>
    <x v="9"/>
    <m/>
    <m/>
    <m/>
    <n v="-2106.75"/>
    <n v="363597.93000000011"/>
    <m/>
    <m/>
    <n v="-2106.75"/>
    <n v="30947.319999999811"/>
    <m/>
    <m/>
    <n v="0"/>
    <m/>
    <m/>
  </r>
  <r>
    <n v="281"/>
    <s v="AXA vue 751-2001172-05"/>
    <d v="2005-09-15T00:00:00"/>
    <x v="4"/>
    <x v="4"/>
    <x v="3"/>
    <x v="11"/>
    <m/>
    <m/>
    <m/>
    <n v="-2397.62"/>
    <n v="361200.31000000011"/>
    <m/>
    <m/>
    <n v="-2397.62"/>
    <n v="28549.699999999812"/>
    <m/>
    <m/>
    <n v="0"/>
    <m/>
    <m/>
  </r>
  <r>
    <n v="282"/>
    <s v="AXA vue 751-2001172-05"/>
    <d v="2005-09-15T00:00:00"/>
    <x v="4"/>
    <x v="4"/>
    <x v="3"/>
    <x v="39"/>
    <m/>
    <s v="340-0477384-85"/>
    <m/>
    <n v="-2597.66"/>
    <n v="358602.65000000014"/>
    <m/>
    <m/>
    <n v="-2597.66"/>
    <n v="25952.039999999812"/>
    <m/>
    <m/>
    <n v="0"/>
    <m/>
    <m/>
  </r>
  <r>
    <n v="283"/>
    <s v="AXA vue 751-2001172-05"/>
    <d v="2005-09-28T00:00:00"/>
    <x v="4"/>
    <x v="7"/>
    <x v="7"/>
    <x v="13"/>
    <s v="ID : V12953"/>
    <s v="Travaux toiture"/>
    <m/>
    <m/>
    <n v="358602.65000000014"/>
    <m/>
    <m/>
    <n v="-6000"/>
    <n v="19952.039999999812"/>
    <n v="19952.043000000001"/>
    <m/>
    <n v="-6000"/>
    <s v=""/>
    <n v="-6000"/>
  </r>
  <r>
    <n v="284"/>
    <s v="AXA vue 751-2001172-05"/>
    <d v="2005-10-26T00:00:00"/>
    <x v="4"/>
    <x v="4"/>
    <x v="3"/>
    <x v="31"/>
    <m/>
    <n v="1414"/>
    <m/>
    <n v="-1470.15"/>
    <n v="357132.50000000012"/>
    <m/>
    <m/>
    <n v="-1470.15"/>
    <n v="18481.88999999981"/>
    <m/>
    <m/>
    <n v="0"/>
    <m/>
    <m/>
  </r>
  <r>
    <n v="285"/>
    <s v="AXA vue 751-2001172-05"/>
    <d v="2005-10-26T00:00:00"/>
    <x v="4"/>
    <x v="4"/>
    <x v="3"/>
    <x v="31"/>
    <m/>
    <m/>
    <m/>
    <n v="-3634.84"/>
    <n v="353497.66000000009"/>
    <m/>
    <m/>
    <n v="-3634.84"/>
    <n v="14847.04999999981"/>
    <m/>
    <m/>
    <n v="0"/>
    <m/>
    <m/>
  </r>
  <r>
    <n v="286"/>
    <s v="AXA vue 751-2001172-05"/>
    <d v="2005-11-09T00:00:00"/>
    <x v="4"/>
    <x v="7"/>
    <x v="7"/>
    <x v="13"/>
    <s v="ID : V12953"/>
    <s v="Travaux toiture"/>
    <m/>
    <m/>
    <n v="353497.66000000009"/>
    <m/>
    <m/>
    <n v="-5000"/>
    <n v="9847.0499999998101"/>
    <m/>
    <m/>
    <n v="-5000"/>
    <s v=""/>
    <n v="-5000"/>
  </r>
  <r>
    <n v="287"/>
    <s v="AXA vue 751-2001172-05"/>
    <d v="2005-11-28T00:00:00"/>
    <x v="4"/>
    <x v="12"/>
    <x v="8"/>
    <x v="28"/>
    <m/>
    <m/>
    <m/>
    <n v="79779"/>
    <n v="433276.66000000009"/>
    <m/>
    <m/>
    <n v="79779"/>
    <n v="89626.049999999814"/>
    <m/>
    <m/>
    <n v="0"/>
    <m/>
    <m/>
  </r>
  <r>
    <n v="288"/>
    <s v="AXA vue 751-2001172-05"/>
    <d v="2005-12-04T00:00:00"/>
    <x v="4"/>
    <x v="7"/>
    <x v="7"/>
    <x v="13"/>
    <s v="ID : V12953"/>
    <m/>
    <m/>
    <m/>
    <n v="433276.66000000009"/>
    <m/>
    <m/>
    <n v="-6000"/>
    <n v="83626.049999999814"/>
    <m/>
    <m/>
    <n v="-6000"/>
    <s v=""/>
    <n v="-6000"/>
  </r>
  <r>
    <n v="289"/>
    <s v="AXA vue 751-2001172-05"/>
    <d v="2005-12-06T00:00:00"/>
    <x v="4"/>
    <x v="4"/>
    <x v="1"/>
    <x v="40"/>
    <m/>
    <s v="000-0061371-67"/>
    <m/>
    <n v="-79779"/>
    <n v="353497.66000000009"/>
    <m/>
    <m/>
    <n v="-79779"/>
    <n v="3847.0499999998137"/>
    <m/>
    <m/>
    <n v="0"/>
    <m/>
    <m/>
  </r>
  <r>
    <n v="290"/>
    <s v="AXA vue 751-2001172-05"/>
    <d v="2005-12-06T00:00:00"/>
    <x v="4"/>
    <x v="12"/>
    <x v="8"/>
    <x v="38"/>
    <m/>
    <n v="47575123"/>
    <m/>
    <n v="91359.5"/>
    <n v="444857.16000000009"/>
    <m/>
    <m/>
    <n v="91359.5"/>
    <n v="95206.549999999814"/>
    <m/>
    <m/>
    <n v="0"/>
    <m/>
    <m/>
  </r>
  <r>
    <n v="291"/>
    <s v="AXA vue 751-2001172-05"/>
    <d v="2005-12-13T00:00:00"/>
    <x v="4"/>
    <x v="4"/>
    <x v="3"/>
    <x v="24"/>
    <m/>
    <m/>
    <m/>
    <n v="-25000"/>
    <n v="419857.16000000009"/>
    <m/>
    <m/>
    <n v="-25000"/>
    <n v="70206.549999999814"/>
    <m/>
    <m/>
    <n v="0"/>
    <m/>
    <m/>
  </r>
  <r>
    <n v="292"/>
    <s v="AXA vue 751-2001172-05"/>
    <d v="2005-12-13T00:00:00"/>
    <x v="4"/>
    <x v="4"/>
    <x v="3"/>
    <x v="24"/>
    <m/>
    <m/>
    <m/>
    <n v="-25000"/>
    <n v="394857.16000000009"/>
    <m/>
    <m/>
    <n v="-25000"/>
    <n v="45206.549999999814"/>
    <m/>
    <m/>
    <n v="0"/>
    <m/>
    <m/>
  </r>
  <r>
    <n v="293"/>
    <s v="AXA vue 751-2001172-05"/>
    <d v="2005-12-15T00:00:00"/>
    <x v="4"/>
    <x v="7"/>
    <x v="7"/>
    <x v="13"/>
    <s v="ID : V12953"/>
    <s v="Acompte toiture"/>
    <m/>
    <m/>
    <n v="394857.16000000009"/>
    <m/>
    <m/>
    <n v="-2500"/>
    <n v="42706.549999999814"/>
    <m/>
    <m/>
    <n v="-2500"/>
    <s v=""/>
    <n v="-2500"/>
  </r>
  <r>
    <n v="294"/>
    <s v="AXA vue 751-2001172-05"/>
    <d v="2005-12-19T00:00:00"/>
    <x v="4"/>
    <x v="2"/>
    <x v="1"/>
    <x v="1"/>
    <m/>
    <s v="000-0061371-67"/>
    <m/>
    <n v="50000"/>
    <n v="444857.16000000009"/>
    <m/>
    <m/>
    <n v="50000"/>
    <n v="92706.549999999814"/>
    <m/>
    <m/>
    <n v="0"/>
    <m/>
    <m/>
  </r>
  <r>
    <n v="295"/>
    <s v="AXA vue 751-2001172-05"/>
    <d v="2005-12-21T00:00:00"/>
    <x v="4"/>
    <x v="4"/>
    <x v="3"/>
    <x v="9"/>
    <m/>
    <m/>
    <m/>
    <n v="-881.36"/>
    <n v="443975.8000000001"/>
    <m/>
    <m/>
    <n v="-881.36"/>
    <n v="91825.189999999813"/>
    <m/>
    <m/>
    <n v="0"/>
    <m/>
    <m/>
  </r>
  <r>
    <n v="296"/>
    <s v="AXA vue 751-2001172-05"/>
    <d v="2005-12-21T00:00:00"/>
    <x v="4"/>
    <x v="4"/>
    <x v="3"/>
    <x v="11"/>
    <m/>
    <m/>
    <m/>
    <n v="-10447.040000000001"/>
    <n v="433528.76000000013"/>
    <m/>
    <m/>
    <n v="-10447.040000000001"/>
    <n v="81378.14999999982"/>
    <m/>
    <m/>
    <n v="0"/>
    <m/>
    <m/>
  </r>
  <r>
    <n v="297"/>
    <s v="AXA vue 751-2001172-05"/>
    <d v="2005-12-21T00:00:00"/>
    <x v="4"/>
    <x v="4"/>
    <x v="3"/>
    <x v="9"/>
    <m/>
    <m/>
    <m/>
    <n v="-3327.98"/>
    <n v="430200.78000000014"/>
    <m/>
    <m/>
    <n v="-3327.98"/>
    <n v="78050.169999999824"/>
    <m/>
    <m/>
    <n v="0"/>
    <m/>
    <m/>
  </r>
  <r>
    <n v="298"/>
    <s v="AXA vue 751-2001172-05"/>
    <d v="2005-12-21T00:00:00"/>
    <x v="4"/>
    <x v="4"/>
    <x v="3"/>
    <x v="31"/>
    <m/>
    <m/>
    <m/>
    <n v="-3371.06"/>
    <n v="426829.72000000015"/>
    <m/>
    <m/>
    <n v="-3371.06"/>
    <n v="74679.109999999826"/>
    <m/>
    <m/>
    <n v="0"/>
    <m/>
    <m/>
  </r>
  <r>
    <n v="299"/>
    <s v="AXA vue 751-2001172-05"/>
    <d v="2005-12-22T00:00:00"/>
    <x v="4"/>
    <x v="7"/>
    <x v="7"/>
    <x v="13"/>
    <s v="ID : V12953"/>
    <m/>
    <m/>
    <m/>
    <n v="426829.72000000015"/>
    <m/>
    <m/>
    <n v="-5000"/>
    <n v="69679.109999999826"/>
    <m/>
    <m/>
    <n v="-5000"/>
    <s v=""/>
    <n v="-5000"/>
  </r>
  <r>
    <n v="300"/>
    <s v="AXA vue 751-2001172-05"/>
    <d v="2005-12-22T00:00:00"/>
    <x v="4"/>
    <x v="4"/>
    <x v="3"/>
    <x v="24"/>
    <m/>
    <m/>
    <m/>
    <n v="-783.87"/>
    <n v="426045.85000000015"/>
    <m/>
    <m/>
    <n v="-783.87"/>
    <n v="68895.239999999831"/>
    <m/>
    <m/>
    <n v="0"/>
    <m/>
    <m/>
  </r>
  <r>
    <n v="301"/>
    <s v="AXA vue 751-2001172-05"/>
    <d v="2005-12-22T00:00:00"/>
    <x v="4"/>
    <x v="4"/>
    <x v="3"/>
    <x v="24"/>
    <m/>
    <m/>
    <m/>
    <n v="-20000"/>
    <n v="406045.85000000015"/>
    <m/>
    <m/>
    <n v="-20000"/>
    <n v="48895.239999999831"/>
    <m/>
    <m/>
    <n v="0"/>
    <m/>
    <m/>
  </r>
  <r>
    <n v="302"/>
    <s v="AXA vue 751-2001172-05"/>
    <d v="2005-12-22T00:00:00"/>
    <x v="4"/>
    <x v="4"/>
    <x v="3"/>
    <x v="24"/>
    <m/>
    <m/>
    <m/>
    <n v="-15000"/>
    <n v="391045.85000000015"/>
    <m/>
    <m/>
    <n v="-15000"/>
    <n v="33895.239999999831"/>
    <m/>
    <m/>
    <n v="0"/>
    <m/>
    <m/>
  </r>
  <r>
    <n v="303"/>
    <s v="AXA vue 751-2001172-05"/>
    <d v="2005-12-22T00:00:00"/>
    <x v="4"/>
    <x v="4"/>
    <x v="3"/>
    <x v="24"/>
    <m/>
    <m/>
    <m/>
    <n v="-15000"/>
    <n v="376045.85000000015"/>
    <n v="376045.95"/>
    <m/>
    <n v="-15000"/>
    <n v="18895.239999999831"/>
    <n v="18895.240000000002"/>
    <m/>
    <n v="0"/>
    <m/>
    <m/>
  </r>
  <r>
    <n v="304"/>
    <s v="AXA vue 751-2001172-05"/>
    <d v="2006-01-01T00:00:00"/>
    <x v="5"/>
    <x v="6"/>
    <x v="6"/>
    <x v="12"/>
    <m/>
    <m/>
    <m/>
    <m/>
    <n v="376045.85000000015"/>
    <n v="376045.95"/>
    <m/>
    <n v="-20.87"/>
    <n v="18874.37"/>
    <m/>
    <m/>
    <n v="-20.87"/>
    <s v=""/>
    <m/>
  </r>
  <r>
    <n v="305"/>
    <s v="AXA vue 751-2001172-05"/>
    <d v="2006-01-12T00:00:00"/>
    <x v="5"/>
    <x v="7"/>
    <x v="7"/>
    <x v="13"/>
    <s v="ID : V12953"/>
    <s v="Acompte toiture"/>
    <m/>
    <m/>
    <n v="376045.85000000015"/>
    <m/>
    <m/>
    <n v="-2000"/>
    <n v="16874.37"/>
    <m/>
    <m/>
    <n v="-2000"/>
    <s v=""/>
    <n v="-2000"/>
  </r>
  <r>
    <n v="306"/>
    <s v="AXA vue 751-2001172-05"/>
    <d v="2006-01-24T00:00:00"/>
    <x v="5"/>
    <x v="12"/>
    <x v="8"/>
    <x v="28"/>
    <s v="Actes Delmotte 21/1/06"/>
    <m/>
    <m/>
    <n v="36667"/>
    <n v="412712.85000000015"/>
    <m/>
    <m/>
    <n v="36667"/>
    <n v="53541.369999999995"/>
    <m/>
    <m/>
    <n v="0"/>
    <m/>
    <m/>
  </r>
  <r>
    <n v="307"/>
    <s v="AXA vue 751-2001172-05"/>
    <d v="2006-01-23T00:00:00"/>
    <x v="5"/>
    <x v="7"/>
    <x v="7"/>
    <x v="13"/>
    <s v="ID : V12953"/>
    <m/>
    <m/>
    <m/>
    <n v="412712.85000000015"/>
    <m/>
    <m/>
    <n v="-3000"/>
    <n v="50541.369999999995"/>
    <m/>
    <m/>
    <n v="-3000"/>
    <s v=""/>
    <n v="-3000"/>
  </r>
  <r>
    <n v="308"/>
    <s v="AXA vue 751-2001172-05"/>
    <d v="2006-01-31T00:00:00"/>
    <x v="5"/>
    <x v="4"/>
    <x v="1"/>
    <x v="40"/>
    <s v="actes 23-1-06"/>
    <s v="000-0061371-67"/>
    <m/>
    <n v="-36667"/>
    <n v="376045.85000000015"/>
    <m/>
    <m/>
    <n v="-36667"/>
    <n v="13874.369999999995"/>
    <m/>
    <m/>
    <n v="0"/>
    <m/>
    <m/>
  </r>
  <r>
    <n v="309"/>
    <s v="AXA vue 751-2001172-05"/>
    <d v="2006-03-06T00:00:00"/>
    <x v="5"/>
    <x v="12"/>
    <x v="8"/>
    <x v="28"/>
    <s v="Actes Delmotte 6/3/06"/>
    <s v="068-2302720-64"/>
    <m/>
    <n v="27047"/>
    <n v="403092.85000000015"/>
    <m/>
    <m/>
    <n v="27047"/>
    <n v="40921.369999999995"/>
    <m/>
    <m/>
    <n v="0"/>
    <m/>
    <m/>
  </r>
  <r>
    <n v="310"/>
    <s v="AXA vue 751-2001172-05"/>
    <d v="2006-03-09T00:00:00"/>
    <x v="5"/>
    <x v="7"/>
    <x v="7"/>
    <x v="13"/>
    <s v="ID : V12953"/>
    <m/>
    <m/>
    <m/>
    <n v="403092.85000000015"/>
    <m/>
    <m/>
    <n v="-5000"/>
    <n v="35921.369999999995"/>
    <m/>
    <m/>
    <n v="-5000"/>
    <s v=""/>
    <n v="-5000"/>
  </r>
  <r>
    <n v="311"/>
    <s v="AXA vue 751-2001172-05"/>
    <d v="2006-03-15T00:00:00"/>
    <x v="5"/>
    <x v="4"/>
    <x v="3"/>
    <x v="9"/>
    <m/>
    <m/>
    <m/>
    <n v="-521.27"/>
    <n v="402571.58000000013"/>
    <m/>
    <m/>
    <n v="-521.27"/>
    <n v="35400.1"/>
    <m/>
    <m/>
    <n v="0"/>
    <m/>
    <m/>
  </r>
  <r>
    <n v="312"/>
    <s v="AXA vue 751-2001172-05"/>
    <d v="2006-03-15T00:00:00"/>
    <x v="5"/>
    <x v="4"/>
    <x v="3"/>
    <x v="11"/>
    <m/>
    <n v="9872"/>
    <m/>
    <n v="-494.16"/>
    <n v="402077.42000000016"/>
    <m/>
    <m/>
    <n v="-494.16"/>
    <n v="34905.939999999995"/>
    <m/>
    <m/>
    <n v="0"/>
    <m/>
    <m/>
  </r>
  <r>
    <n v="313"/>
    <s v="AXA vue 751-2001172-05"/>
    <d v="2006-03-15T00:00:00"/>
    <x v="5"/>
    <x v="4"/>
    <x v="3"/>
    <x v="11"/>
    <m/>
    <n v="9872"/>
    <m/>
    <n v="-256.04000000000002"/>
    <n v="401821.38000000018"/>
    <m/>
    <m/>
    <n v="-256.04000000000002"/>
    <n v="34649.899999999994"/>
    <m/>
    <m/>
    <n v="0"/>
    <m/>
    <m/>
  </r>
  <r>
    <n v="314"/>
    <s v="AXA vue 751-2001172-05"/>
    <d v="2006-03-15T00:00:00"/>
    <x v="5"/>
    <x v="4"/>
    <x v="3"/>
    <x v="11"/>
    <m/>
    <n v="9872"/>
    <m/>
    <n v="-5625.33"/>
    <n v="396196.05000000016"/>
    <m/>
    <m/>
    <n v="-5625.33"/>
    <n v="29024.569999999992"/>
    <m/>
    <m/>
    <n v="0"/>
    <m/>
    <m/>
  </r>
  <r>
    <n v="315"/>
    <s v="AXA vue 751-2001172-05"/>
    <d v="2006-03-24T00:00:00"/>
    <x v="5"/>
    <x v="12"/>
    <x v="8"/>
    <x v="28"/>
    <s v="Actes Delmotte 24/3/06"/>
    <s v="240-0534000-19"/>
    <m/>
    <n v="34908.76"/>
    <n v="431104.81000000017"/>
    <m/>
    <m/>
    <n v="34908.76"/>
    <n v="63933.329999999994"/>
    <m/>
    <m/>
    <n v="0"/>
    <m/>
    <m/>
  </r>
  <r>
    <n v="316"/>
    <s v="AXA vue 751-2001172-05"/>
    <d v="2006-03-27T00:00:00"/>
    <x v="5"/>
    <x v="4"/>
    <x v="3"/>
    <x v="32"/>
    <m/>
    <m/>
    <m/>
    <n v="-3200.45"/>
    <n v="427904.36000000016"/>
    <m/>
    <m/>
    <n v="-3200.45"/>
    <n v="60732.88"/>
    <m/>
    <m/>
    <n v="0"/>
    <m/>
    <m/>
  </r>
  <r>
    <n v="317"/>
    <s v="AXA vue 751-2001172-05"/>
    <d v="2006-03-29T00:00:00"/>
    <x v="5"/>
    <x v="4"/>
    <x v="3"/>
    <x v="11"/>
    <m/>
    <m/>
    <m/>
    <n v="-30250"/>
    <n v="397654.36000000016"/>
    <m/>
    <m/>
    <n v="-30250"/>
    <n v="30482.879999999997"/>
    <m/>
    <m/>
    <n v="0"/>
    <m/>
    <m/>
  </r>
  <r>
    <n v="318"/>
    <s v="AXA vue 751-2001172-05"/>
    <d v="2006-03-29T00:00:00"/>
    <x v="5"/>
    <x v="4"/>
    <x v="3"/>
    <x v="24"/>
    <m/>
    <m/>
    <m/>
    <n v="-13415.99"/>
    <n v="384238.37000000017"/>
    <m/>
    <m/>
    <n v="-13415.99"/>
    <n v="17066.89"/>
    <m/>
    <m/>
    <n v="0"/>
    <m/>
    <m/>
  </r>
  <r>
    <n v="319"/>
    <s v="AXA vue 751-2001172-05"/>
    <d v="2006-04-11T00:00:00"/>
    <x v="5"/>
    <x v="7"/>
    <x v="7"/>
    <x v="13"/>
    <s v="ID : V12953"/>
    <m/>
    <m/>
    <m/>
    <n v="384238.37000000017"/>
    <m/>
    <m/>
    <n v="-9000"/>
    <n v="8066.8899999999994"/>
    <m/>
    <m/>
    <n v="-9000"/>
    <s v=""/>
    <n v="-9000"/>
  </r>
  <r>
    <n v="320"/>
    <s v="AXA vue 751-2001172-05"/>
    <d v="2006-04-24T00:00:00"/>
    <x v="5"/>
    <x v="12"/>
    <x v="8"/>
    <x v="28"/>
    <s v="Actes Delmotte"/>
    <s v="240-0534000-19"/>
    <m/>
    <m/>
    <n v="384238.37000000017"/>
    <m/>
    <m/>
    <n v="39257"/>
    <n v="47323.89"/>
    <m/>
    <m/>
    <n v="39257"/>
    <n v="39257"/>
    <m/>
  </r>
  <r>
    <n v="321"/>
    <s v="AXA vue 751-2001172-05"/>
    <d v="2006-04-26T00:00:00"/>
    <x v="5"/>
    <x v="4"/>
    <x v="3"/>
    <x v="41"/>
    <s v="indemnités Bosard"/>
    <m/>
    <m/>
    <n v="-14384"/>
    <n v="369854.37000000017"/>
    <m/>
    <m/>
    <n v="-14384"/>
    <n v="32939.89"/>
    <m/>
    <m/>
    <n v="0"/>
    <m/>
    <m/>
  </r>
  <r>
    <n v="322"/>
    <s v="AXA vue 751-2001172-05"/>
    <d v="2006-05-15T00:00:00"/>
    <x v="5"/>
    <x v="7"/>
    <x v="7"/>
    <x v="13"/>
    <s v="ID : V12953"/>
    <s v="acompte chassis"/>
    <m/>
    <m/>
    <n v="369854.37000000017"/>
    <m/>
    <m/>
    <n v="-3000"/>
    <n v="29939.89"/>
    <m/>
    <m/>
    <n v="-3000"/>
    <s v=""/>
    <n v="-3000"/>
  </r>
  <r>
    <n v="323"/>
    <s v="AXA vue 751-2001172-05"/>
    <d v="2006-06-01T00:00:00"/>
    <x v="5"/>
    <x v="7"/>
    <x v="7"/>
    <x v="13"/>
    <s v="ID : V12953"/>
    <m/>
    <m/>
    <m/>
    <n v="369854.37000000017"/>
    <m/>
    <m/>
    <n v="-4000"/>
    <n v="25939.89"/>
    <m/>
    <m/>
    <n v="-4000"/>
    <s v=""/>
    <n v="-4000"/>
  </r>
  <r>
    <n v="324"/>
    <s v="AXA vue 751-2001172-05"/>
    <d v="2006-06-22T00:00:00"/>
    <x v="5"/>
    <x v="7"/>
    <x v="7"/>
    <x v="13"/>
    <s v="ID : V12953"/>
    <s v="acompte chassis"/>
    <m/>
    <m/>
    <n v="369854.37000000017"/>
    <m/>
    <m/>
    <n v="-5000"/>
    <n v="20939.89"/>
    <m/>
    <m/>
    <n v="-5000"/>
    <s v=""/>
    <n v="-5000"/>
  </r>
  <r>
    <n v="325"/>
    <s v="AXA vue 751-2001172-05"/>
    <d v="2006-06-28T00:00:00"/>
    <x v="5"/>
    <x v="7"/>
    <x v="7"/>
    <x v="13"/>
    <s v="ID : V12953"/>
    <s v="acompte chassis"/>
    <m/>
    <m/>
    <n v="369854.37000000017"/>
    <m/>
    <m/>
    <n v="-2500"/>
    <n v="18439.89"/>
    <m/>
    <m/>
    <n v="-2500"/>
    <s v=""/>
    <n v="-2500"/>
  </r>
  <r>
    <n v="326"/>
    <s v="AXA vue 751-2001172-05"/>
    <d v="2006-06-29T00:00:00"/>
    <x v="5"/>
    <x v="7"/>
    <x v="7"/>
    <x v="13"/>
    <s v="ID : V12953"/>
    <s v="economat"/>
    <m/>
    <m/>
    <n v="369854.37000000017"/>
    <m/>
    <m/>
    <n v="-1500"/>
    <n v="16939.89"/>
    <m/>
    <m/>
    <n v="-1500"/>
    <s v=""/>
    <n v="-1500"/>
  </r>
  <r>
    <n v="327"/>
    <s v="AXA vue 751-2001172-05"/>
    <d v="2006-06-29T00:00:00"/>
    <x v="5"/>
    <x v="4"/>
    <x v="3"/>
    <x v="24"/>
    <m/>
    <s v="068-0943200-96"/>
    <m/>
    <n v="-10000"/>
    <n v="359854.37000000017"/>
    <m/>
    <m/>
    <n v="-10000"/>
    <n v="6939.8899999999994"/>
    <m/>
    <m/>
    <n v="0"/>
    <m/>
    <m/>
  </r>
  <r>
    <n v="328"/>
    <s v="AXA vue 751-2001172-05"/>
    <d v="2006-07-03T00:00:00"/>
    <x v="5"/>
    <x v="12"/>
    <x v="8"/>
    <x v="42"/>
    <m/>
    <s v="191-1555421-89"/>
    <m/>
    <n v="253868"/>
    <n v="613722.37000000011"/>
    <m/>
    <m/>
    <n v="253868"/>
    <n v="260807.89"/>
    <m/>
    <m/>
    <n v="0"/>
    <m/>
    <m/>
  </r>
  <r>
    <n v="329"/>
    <s v="AXA vue 751-2001172-05"/>
    <d v="2006-07-18T00:00:00"/>
    <x v="5"/>
    <x v="7"/>
    <x v="7"/>
    <x v="13"/>
    <s v="ID : V12953"/>
    <m/>
    <m/>
    <m/>
    <n v="613722.37000000011"/>
    <m/>
    <m/>
    <n v="-3000"/>
    <n v="257807.89"/>
    <m/>
    <m/>
    <n v="-3000"/>
    <s v=""/>
    <n v="-3000"/>
  </r>
  <r>
    <n v="330"/>
    <s v="AXA vue 751-2001172-05"/>
    <d v="2006-07-18T00:00:00"/>
    <x v="5"/>
    <x v="12"/>
    <x v="8"/>
    <x v="28"/>
    <s v="Vente notaire Delmotte"/>
    <s v="240-0534000-19"/>
    <m/>
    <n v="31820"/>
    <n v="645542.37000000011"/>
    <m/>
    <m/>
    <n v="31820"/>
    <n v="289627.89"/>
    <m/>
    <m/>
    <n v="0"/>
    <m/>
    <m/>
  </r>
  <r>
    <n v="331"/>
    <s v="AXA vue 751-2001172-05"/>
    <d v="2006-07-27T00:00:00"/>
    <x v="5"/>
    <x v="7"/>
    <x v="7"/>
    <x v="13"/>
    <s v="ID : V12953"/>
    <m/>
    <m/>
    <m/>
    <n v="645542.37000000011"/>
    <m/>
    <m/>
    <n v="-2000"/>
    <n v="287627.89"/>
    <m/>
    <m/>
    <n v="-2000"/>
    <s v=""/>
    <n v="-2000"/>
  </r>
  <r>
    <n v="332"/>
    <s v="AXA vue 751-2001172-05"/>
    <d v="2006-08-14T00:00:00"/>
    <x v="5"/>
    <x v="4"/>
    <x v="10"/>
    <x v="43"/>
    <s v="F1315"/>
    <s v="France - 060811PTCA485184  -ref 0033043017"/>
    <m/>
    <n v="-26000.35"/>
    <n v="619542.02000000014"/>
    <m/>
    <m/>
    <n v="-26000.35"/>
    <n v="261627.54"/>
    <m/>
    <m/>
    <n v="0"/>
    <m/>
    <m/>
  </r>
  <r>
    <n v="333"/>
    <s v="AXA vue 751-2001172-05"/>
    <d v="2006-08-14T00:00:00"/>
    <x v="5"/>
    <x v="4"/>
    <x v="10"/>
    <x v="44"/>
    <s v="F1315"/>
    <s v="France - 060811PTCA485187  -ref 0033043043"/>
    <m/>
    <n v="-26000.35"/>
    <n v="593541.67000000016"/>
    <m/>
    <m/>
    <n v="-26000.35"/>
    <n v="235627.19"/>
    <m/>
    <m/>
    <n v="0"/>
    <m/>
    <m/>
  </r>
  <r>
    <n v="334"/>
    <s v="AXA vue 751-2001172-05"/>
    <d v="2006-08-16T00:00:00"/>
    <x v="5"/>
    <x v="7"/>
    <x v="7"/>
    <x v="13"/>
    <s v="ID : V12953"/>
    <m/>
    <m/>
    <m/>
    <n v="593541.67000000016"/>
    <m/>
    <m/>
    <n v="-12000"/>
    <n v="223627.19"/>
    <m/>
    <m/>
    <n v="-12000"/>
    <s v=""/>
    <n v="-12000"/>
  </r>
  <r>
    <n v="335"/>
    <s v="AXA vue 751-2001172-05"/>
    <d v="2006-08-24T00:00:00"/>
    <x v="5"/>
    <x v="7"/>
    <x v="7"/>
    <x v="13"/>
    <s v="ID : V12953"/>
    <m/>
    <m/>
    <m/>
    <n v="593541.67000000016"/>
    <m/>
    <m/>
    <n v="-8000"/>
    <n v="215627.19"/>
    <m/>
    <m/>
    <n v="-8000"/>
    <s v=""/>
    <n v="-8000"/>
  </r>
  <r>
    <n v="336"/>
    <s v="AXA vue 751-2001172-05"/>
    <d v="2006-09-07T00:00:00"/>
    <x v="5"/>
    <x v="7"/>
    <x v="7"/>
    <x v="13"/>
    <s v="ID : V12953"/>
    <m/>
    <m/>
    <m/>
    <n v="593541.67000000016"/>
    <m/>
    <m/>
    <n v="-3000"/>
    <n v="212627.19"/>
    <m/>
    <m/>
    <n v="-3000"/>
    <s v=""/>
    <n v="-3000"/>
  </r>
  <r>
    <n v="337"/>
    <s v="AXA vue 751-2001172-05"/>
    <d v="2006-09-13T00:00:00"/>
    <x v="5"/>
    <x v="7"/>
    <x v="7"/>
    <x v="13"/>
    <s v="ID : V12953"/>
    <m/>
    <m/>
    <m/>
    <n v="593541.67000000016"/>
    <m/>
    <m/>
    <n v="-8000"/>
    <n v="204627.19"/>
    <m/>
    <m/>
    <n v="-8000"/>
    <s v=""/>
    <n v="-8000"/>
  </r>
  <r>
    <n v="338"/>
    <s v="AXA vue 751-2001172-05"/>
    <d v="2006-09-28T00:00:00"/>
    <x v="5"/>
    <x v="7"/>
    <x v="7"/>
    <x v="13"/>
    <s v="ID : V12953"/>
    <m/>
    <m/>
    <m/>
    <n v="593541.67000000016"/>
    <m/>
    <m/>
    <n v="-2000"/>
    <n v="202627.19"/>
    <n v="202627.19"/>
    <m/>
    <n v="-2000"/>
    <s v=""/>
    <n v="-2000"/>
  </r>
  <r>
    <n v="339"/>
    <s v="AXA vue 751-2001172-05"/>
    <d v="2006-10-26T00:00:00"/>
    <x v="5"/>
    <x v="7"/>
    <x v="7"/>
    <x v="13"/>
    <s v="ID : V12953"/>
    <m/>
    <m/>
    <m/>
    <n v="593541.67000000016"/>
    <m/>
    <m/>
    <n v="-5000"/>
    <n v="197627.19"/>
    <m/>
    <m/>
    <n v="-5000"/>
    <s v=""/>
    <n v="-5000"/>
  </r>
  <r>
    <n v="340"/>
    <s v="AXA vue 751-2001172-05"/>
    <d v="2006-11-10T00:00:00"/>
    <x v="5"/>
    <x v="7"/>
    <x v="7"/>
    <x v="13"/>
    <s v="ID : V12953"/>
    <m/>
    <m/>
    <m/>
    <n v="593541.67000000016"/>
    <m/>
    <m/>
    <n v="-5000"/>
    <n v="192627.19"/>
    <m/>
    <m/>
    <n v="-5000"/>
    <s v=""/>
    <n v="-5000"/>
  </r>
  <r>
    <n v="341"/>
    <s v="AXA vue 751-2001172-05"/>
    <d v="2006-11-13T00:00:00"/>
    <x v="5"/>
    <x v="4"/>
    <x v="3"/>
    <x v="5"/>
    <m/>
    <n v="6969"/>
    <m/>
    <n v="-2280.85"/>
    <n v="591260.82000000018"/>
    <m/>
    <m/>
    <n v="-2280.85"/>
    <n v="190346.34"/>
    <m/>
    <m/>
    <n v="0"/>
    <m/>
    <m/>
  </r>
  <r>
    <n v="342"/>
    <s v="AXA vue 751-2001172-05"/>
    <d v="2006-11-13T00:00:00"/>
    <x v="5"/>
    <x v="4"/>
    <x v="3"/>
    <x v="11"/>
    <m/>
    <s v="827-7109718-02"/>
    <m/>
    <n v="-1379"/>
    <n v="589881.82000000018"/>
    <m/>
    <m/>
    <n v="-1379"/>
    <n v="188967.34"/>
    <m/>
    <m/>
    <n v="0"/>
    <m/>
    <m/>
  </r>
  <r>
    <n v="343"/>
    <s v="AXA vue 751-2001172-05"/>
    <d v="2006-11-13T00:00:00"/>
    <x v="5"/>
    <x v="4"/>
    <x v="3"/>
    <x v="5"/>
    <m/>
    <n v="6969"/>
    <m/>
    <n v="-13986.7"/>
    <n v="575895.12000000023"/>
    <m/>
    <m/>
    <n v="-13986.7"/>
    <n v="174980.63999999998"/>
    <m/>
    <m/>
    <n v="0"/>
    <m/>
    <m/>
  </r>
  <r>
    <n v="344"/>
    <s v="AXA vue 751-2001172-05"/>
    <d v="2006-11-13T00:00:00"/>
    <x v="5"/>
    <x v="4"/>
    <x v="3"/>
    <x v="5"/>
    <m/>
    <n v="6969"/>
    <m/>
    <n v="-13264.84"/>
    <n v="562630.28000000026"/>
    <m/>
    <m/>
    <n v="-13264.84"/>
    <n v="161715.79999999999"/>
    <m/>
    <m/>
    <n v="0"/>
    <m/>
    <m/>
  </r>
  <r>
    <n v="345"/>
    <s v="AXA vue 751-2001172-05"/>
    <d v="2006-11-13T00:00:00"/>
    <x v="5"/>
    <x v="4"/>
    <x v="3"/>
    <x v="5"/>
    <m/>
    <n v="6969"/>
    <m/>
    <n v="-8126.36"/>
    <n v="554503.92000000027"/>
    <m/>
    <m/>
    <n v="-8126.36"/>
    <n v="153589.44"/>
    <m/>
    <m/>
    <n v="0"/>
    <m/>
    <m/>
  </r>
  <r>
    <n v="346"/>
    <s v="AXA vue 751-2001172-05"/>
    <d v="2006-11-24T00:00:00"/>
    <x v="5"/>
    <x v="7"/>
    <x v="7"/>
    <x v="13"/>
    <s v="ID : V12953"/>
    <m/>
    <m/>
    <m/>
    <n v="554503.92000000027"/>
    <m/>
    <m/>
    <n v="-5000"/>
    <n v="148589.44"/>
    <m/>
    <m/>
    <n v="-5000"/>
    <s v=""/>
    <n v="-5000"/>
  </r>
  <r>
    <n v="347"/>
    <s v="AXA vue 751-2001172-05"/>
    <d v="2006-11-29T00:00:00"/>
    <x v="5"/>
    <x v="4"/>
    <x v="3"/>
    <x v="9"/>
    <m/>
    <m/>
    <m/>
    <n v="-128.26"/>
    <n v="554375.66000000027"/>
    <m/>
    <m/>
    <n v="-128.26"/>
    <n v="148461.18"/>
    <m/>
    <m/>
    <n v="0"/>
    <m/>
    <m/>
  </r>
  <r>
    <n v="348"/>
    <s v="AXA vue 751-2001172-05"/>
    <d v="2006-11-29T00:00:00"/>
    <x v="5"/>
    <x v="4"/>
    <x v="3"/>
    <x v="24"/>
    <m/>
    <m/>
    <m/>
    <n v="-1681.96"/>
    <n v="552693.7000000003"/>
    <m/>
    <m/>
    <n v="-1681.96"/>
    <n v="146779.22"/>
    <m/>
    <m/>
    <n v="0"/>
    <m/>
    <m/>
  </r>
  <r>
    <n v="349"/>
    <s v="AXA vue 751-2001172-05"/>
    <d v="2006-11-29T00:00:00"/>
    <x v="5"/>
    <x v="4"/>
    <x v="3"/>
    <x v="24"/>
    <m/>
    <m/>
    <m/>
    <n v="-451.98"/>
    <n v="552241.72000000032"/>
    <m/>
    <m/>
    <n v="-451.98"/>
    <n v="146327.24"/>
    <m/>
    <m/>
    <n v="0"/>
    <m/>
    <m/>
  </r>
  <r>
    <n v="350"/>
    <s v="AXA vue 751-2001172-05"/>
    <d v="2006-11-29T00:00:00"/>
    <x v="5"/>
    <x v="4"/>
    <x v="3"/>
    <x v="29"/>
    <m/>
    <m/>
    <m/>
    <n v="-423.5"/>
    <n v="551818.22000000032"/>
    <m/>
    <m/>
    <n v="-423.5"/>
    <n v="145903.74"/>
    <m/>
    <m/>
    <n v="0"/>
    <m/>
    <m/>
  </r>
  <r>
    <n v="351"/>
    <s v="AXA vue 751-2001172-05"/>
    <d v="2006-12-20T00:00:00"/>
    <x v="5"/>
    <x v="4"/>
    <x v="3"/>
    <x v="45"/>
    <s v="F1317 - Affaire Geurts"/>
    <s v="068-2248176-34"/>
    <m/>
    <n v="-800"/>
    <n v="551018.22000000032"/>
    <m/>
    <m/>
    <n v="-800"/>
    <n v="145103.74"/>
    <m/>
    <m/>
    <n v="0"/>
    <m/>
    <m/>
  </r>
  <r>
    <n v="352"/>
    <s v="AXA vue 751-2001172-05"/>
    <d v="2006-12-20T00:00:00"/>
    <x v="5"/>
    <x v="4"/>
    <x v="3"/>
    <x v="33"/>
    <m/>
    <m/>
    <m/>
    <n v="-13258.39"/>
    <n v="537759.83000000031"/>
    <n v="537759.93000000005"/>
    <m/>
    <n v="-13258.39"/>
    <n v="131845.34999999998"/>
    <n v="131845.35"/>
    <m/>
    <n v="0"/>
    <m/>
    <m/>
  </r>
  <r>
    <n v="353"/>
    <s v="AXA vue 751-2001172-05"/>
    <d v="2007-01-01T00:00:00"/>
    <x v="6"/>
    <x v="6"/>
    <x v="6"/>
    <x v="12"/>
    <m/>
    <m/>
    <m/>
    <m/>
    <n v="537759.83000000031"/>
    <m/>
    <m/>
    <n v="228"/>
    <n v="132073.34999999998"/>
    <n v="132073.35"/>
    <m/>
    <n v="228"/>
    <m/>
    <m/>
  </r>
  <r>
    <n v="354"/>
    <s v="AXA vue 751-2001172-05"/>
    <d v="2007-01-18T00:00:00"/>
    <x v="6"/>
    <x v="7"/>
    <x v="7"/>
    <x v="13"/>
    <m/>
    <m/>
    <m/>
    <m/>
    <n v="537759.83000000031"/>
    <m/>
    <m/>
    <n v="-4000"/>
    <n v="128073.34999999998"/>
    <m/>
    <m/>
    <n v="-4000"/>
    <s v=""/>
    <n v="-4000"/>
  </r>
  <r>
    <n v="355"/>
    <s v="AXA vue 751-2001172-05"/>
    <d v="2007-01-22T00:00:00"/>
    <x v="6"/>
    <x v="4"/>
    <x v="3"/>
    <x v="46"/>
    <m/>
    <s v="679--84"/>
    <m/>
    <n v="-1274"/>
    <n v="536485.83000000031"/>
    <m/>
    <m/>
    <n v="-1274"/>
    <n v="126799.34999999998"/>
    <m/>
    <m/>
    <n v="0"/>
    <m/>
    <m/>
  </r>
  <r>
    <n v="356"/>
    <s v="AXA vue 751-2001172-05"/>
    <d v="2007-01-29T00:00:00"/>
    <x v="6"/>
    <x v="4"/>
    <x v="3"/>
    <x v="31"/>
    <m/>
    <n v="414"/>
    <m/>
    <n v="-2580.9299999999998"/>
    <n v="533904.90000000026"/>
    <m/>
    <m/>
    <n v="-2580.9299999999998"/>
    <n v="124218.41999999998"/>
    <m/>
    <m/>
    <n v="0"/>
    <m/>
    <m/>
  </r>
  <r>
    <n v="357"/>
    <s v="AXA vue 751-2001172-05"/>
    <d v="2007-02-01T00:00:00"/>
    <x v="6"/>
    <x v="7"/>
    <x v="7"/>
    <x v="13"/>
    <m/>
    <m/>
    <m/>
    <m/>
    <n v="533904.90000000026"/>
    <m/>
    <m/>
    <n v="-5000"/>
    <n v="119218.41999999998"/>
    <m/>
    <m/>
    <n v="-5000"/>
    <s v=""/>
    <n v="-5000"/>
  </r>
  <r>
    <n v="358"/>
    <s v="AXA vue 751-2001172-05"/>
    <d v="2007-02-13T00:00:00"/>
    <x v="6"/>
    <x v="4"/>
    <x v="3"/>
    <x v="11"/>
    <s v="via Ethias"/>
    <s v="827-7109718-02"/>
    <m/>
    <n v="-27225"/>
    <n v="506679.90000000026"/>
    <m/>
    <m/>
    <n v="-27225"/>
    <n v="91993.419999999984"/>
    <m/>
    <m/>
    <n v="0"/>
    <m/>
    <m/>
  </r>
  <r>
    <n v="359"/>
    <s v="AXA vue 751-2001172-05"/>
    <d v="2007-02-14T00:00:00"/>
    <x v="6"/>
    <x v="7"/>
    <x v="7"/>
    <x v="13"/>
    <s v="ID : V12953"/>
    <m/>
    <m/>
    <m/>
    <n v="506679.90000000026"/>
    <m/>
    <m/>
    <n v="-3000"/>
    <n v="88993.419999999984"/>
    <m/>
    <m/>
    <n v="-3000"/>
    <s v=""/>
    <n v="-3000"/>
  </r>
  <r>
    <n v="360"/>
    <s v="AXA vue 751-2001172-05"/>
    <d v="2007-03-01T00:00:00"/>
    <x v="6"/>
    <x v="7"/>
    <x v="7"/>
    <x v="13"/>
    <s v="ID : V12953"/>
    <m/>
    <m/>
    <m/>
    <n v="506679.90000000026"/>
    <m/>
    <m/>
    <n v="-2000"/>
    <n v="86993.419999999984"/>
    <m/>
    <m/>
    <n v="-2000"/>
    <s v=""/>
    <n v="-2000"/>
  </r>
  <r>
    <n v="361"/>
    <s v="AXA vue 751-2001172-05"/>
    <d v="2007-03-18T00:00:00"/>
    <x v="6"/>
    <x v="7"/>
    <x v="7"/>
    <x v="13"/>
    <s v="ID : V12953"/>
    <m/>
    <m/>
    <m/>
    <n v="506679.90000000026"/>
    <m/>
    <m/>
    <n v="-4000"/>
    <n v="82993.419999999984"/>
    <m/>
    <m/>
    <n v="-4000"/>
    <s v=""/>
    <n v="-4000"/>
  </r>
  <r>
    <n v="362"/>
    <s v="AXA vue 751-2001172-05"/>
    <d v="2007-03-28T00:00:00"/>
    <x v="6"/>
    <x v="4"/>
    <x v="3"/>
    <x v="33"/>
    <m/>
    <m/>
    <m/>
    <n v="-1593.27"/>
    <n v="505086.63000000024"/>
    <m/>
    <m/>
    <n v="-1593.27"/>
    <n v="81400.14999999998"/>
    <m/>
    <m/>
    <n v="0"/>
    <m/>
    <m/>
  </r>
  <r>
    <n v="363"/>
    <s v="AXA vue 751-2001172-05"/>
    <d v="2007-03-29T00:00:00"/>
    <x v="6"/>
    <x v="7"/>
    <x v="7"/>
    <x v="13"/>
    <s v="ID : V12953"/>
    <m/>
    <m/>
    <m/>
    <n v="505086.63000000024"/>
    <m/>
    <m/>
    <n v="-10000"/>
    <n v="71400.14999999998"/>
    <n v="71400.149999999994"/>
    <m/>
    <n v="-10000"/>
    <s v=""/>
    <n v="-10000"/>
  </r>
  <r>
    <n v="364"/>
    <s v="AXA vue 751-2001172-05"/>
    <d v="2007-04-03T00:00:00"/>
    <x v="6"/>
    <x v="7"/>
    <x v="7"/>
    <x v="13"/>
    <s v="ID : V12953"/>
    <m/>
    <m/>
    <m/>
    <n v="505086.63000000024"/>
    <m/>
    <m/>
    <n v="-3000"/>
    <n v="68400.14999999998"/>
    <m/>
    <m/>
    <n v="-3000"/>
    <s v=""/>
    <n v="-3000"/>
  </r>
  <r>
    <n v="365"/>
    <s v="AXA vue 751-2001172-05"/>
    <d v="2007-04-19T00:00:00"/>
    <x v="6"/>
    <x v="12"/>
    <x v="8"/>
    <x v="38"/>
    <s v="240-05340000-19"/>
    <s v="actes 18/4/07"/>
    <m/>
    <n v="115689.1"/>
    <n v="620775.73000000021"/>
    <m/>
    <m/>
    <n v="115689.1"/>
    <n v="184089.25"/>
    <m/>
    <m/>
    <n v="0"/>
    <m/>
    <m/>
  </r>
  <r>
    <n v="366"/>
    <s v="AXA vue 751-2001172-05"/>
    <d v="2007-04-25T00:00:00"/>
    <x v="6"/>
    <x v="4"/>
    <x v="3"/>
    <x v="9"/>
    <m/>
    <n v="660"/>
    <m/>
    <n v="-443.93"/>
    <n v="620331.80000000016"/>
    <m/>
    <m/>
    <n v="-443.93"/>
    <n v="183645.32"/>
    <m/>
    <m/>
    <n v="0"/>
    <m/>
    <m/>
  </r>
  <r>
    <n v="367"/>
    <s v="AXA vue 751-2001172-05"/>
    <d v="2007-04-25T00:00:00"/>
    <x v="6"/>
    <x v="4"/>
    <x v="3"/>
    <x v="9"/>
    <m/>
    <n v="660"/>
    <m/>
    <n v="-1694.39"/>
    <n v="618637.41000000015"/>
    <m/>
    <m/>
    <n v="-1694.39"/>
    <n v="181950.93"/>
    <m/>
    <m/>
    <n v="0"/>
    <m/>
    <m/>
  </r>
  <r>
    <n v="368"/>
    <s v="AXA vue 751-2001172-05"/>
    <d v="2007-04-25T00:00:00"/>
    <x v="6"/>
    <x v="4"/>
    <x v="3"/>
    <x v="11"/>
    <m/>
    <m/>
    <m/>
    <n v="-7279.92"/>
    <n v="611357.49000000011"/>
    <m/>
    <m/>
    <n v="-7279.92"/>
    <n v="174671.00999999998"/>
    <m/>
    <m/>
    <n v="0"/>
    <m/>
    <m/>
  </r>
  <r>
    <n v="369"/>
    <s v="AXA vue 751-2001172-05"/>
    <d v="2007-04-25T00:00:00"/>
    <x v="6"/>
    <x v="4"/>
    <x v="1"/>
    <x v="40"/>
    <s v="actes 18/4/07"/>
    <s v="000-0061371-67"/>
    <m/>
    <n v="-115689.1"/>
    <n v="495668.39000000013"/>
    <m/>
    <m/>
    <n v="-115689.1"/>
    <n v="58981.909999999974"/>
    <m/>
    <m/>
    <n v="0"/>
    <m/>
    <m/>
  </r>
  <r>
    <n v="370"/>
    <s v="AXA vue 751-2001172-05"/>
    <d v="2007-05-10T00:00:00"/>
    <x v="6"/>
    <x v="7"/>
    <x v="7"/>
    <x v="13"/>
    <s v="ID : V12953"/>
    <m/>
    <m/>
    <m/>
    <n v="495668.39000000013"/>
    <m/>
    <m/>
    <n v="-5000"/>
    <n v="53981.909999999974"/>
    <m/>
    <m/>
    <n v="-5000"/>
    <s v=""/>
    <n v="-5000"/>
  </r>
  <r>
    <n v="371"/>
    <s v="AXA vue 751-2001172-05"/>
    <d v="2007-05-14T00:00:00"/>
    <x v="6"/>
    <x v="4"/>
    <x v="3"/>
    <x v="47"/>
    <s v="fact 07/071"/>
    <s v="340-0311389-57"/>
    <m/>
    <n v="-121"/>
    <n v="495547.39000000013"/>
    <m/>
    <m/>
    <n v="-121"/>
    <n v="53860.909999999974"/>
    <m/>
    <m/>
    <n v="0"/>
    <m/>
    <m/>
  </r>
  <r>
    <n v="372"/>
    <s v="AXA vue 751-2001172-05"/>
    <d v="2007-05-14T00:00:00"/>
    <x v="6"/>
    <x v="4"/>
    <x v="3"/>
    <x v="48"/>
    <s v="indemnités éviction"/>
    <s v="000-3119968-60"/>
    <m/>
    <n v="-2570.52"/>
    <n v="492976.87000000011"/>
    <m/>
    <m/>
    <n v="-2570.52"/>
    <n v="51290.389999999978"/>
    <m/>
    <m/>
    <n v="0"/>
    <m/>
    <m/>
  </r>
  <r>
    <n v="373"/>
    <s v="AXA vue 751-2001172-05"/>
    <d v="2007-05-15T00:00:00"/>
    <x v="6"/>
    <x v="4"/>
    <x v="3"/>
    <x v="49"/>
    <s v="fact 479/06"/>
    <m/>
    <m/>
    <n v="-3201.91"/>
    <n v="489774.96000000014"/>
    <m/>
    <m/>
    <n v="-3201.91"/>
    <n v="48088.479999999981"/>
    <m/>
    <m/>
    <n v="0"/>
    <m/>
    <m/>
  </r>
  <r>
    <n v="374"/>
    <s v="AXA vue 751-2001172-05"/>
    <d v="2007-06-04T00:00:00"/>
    <x v="6"/>
    <x v="7"/>
    <x v="7"/>
    <x v="13"/>
    <s v="ID : V12953"/>
    <s v="Acompte toiture"/>
    <m/>
    <m/>
    <n v="489774.96000000014"/>
    <m/>
    <m/>
    <n v="-5000"/>
    <n v="43088.479999999981"/>
    <m/>
    <m/>
    <n v="-5000"/>
    <s v=""/>
    <n v="-5000"/>
  </r>
  <r>
    <n v="375"/>
    <s v="AXA vue 751-2001172-05"/>
    <d v="2007-06-12T00:00:00"/>
    <x v="6"/>
    <x v="4"/>
    <x v="3"/>
    <x v="47"/>
    <s v="fact 07/117"/>
    <s v="340-0311389-57"/>
    <m/>
    <n v="-121"/>
    <n v="489653.96000000014"/>
    <m/>
    <m/>
    <n v="-121"/>
    <n v="42967.479999999981"/>
    <m/>
    <m/>
    <n v="0"/>
    <m/>
    <m/>
  </r>
  <r>
    <n v="376"/>
    <s v="AXA vue 751-2001172-05"/>
    <d v="2007-06-20T00:00:00"/>
    <x v="6"/>
    <x v="4"/>
    <x v="3"/>
    <x v="11"/>
    <m/>
    <n v="7064"/>
    <m/>
    <n v="-1452"/>
    <n v="488201.96000000014"/>
    <m/>
    <m/>
    <n v="-1452"/>
    <n v="41515.479999999981"/>
    <m/>
    <m/>
    <n v="0"/>
    <m/>
    <m/>
  </r>
  <r>
    <n v="377"/>
    <s v="AXA vue 751-2001172-05"/>
    <d v="2007-06-21T00:00:00"/>
    <x v="6"/>
    <x v="7"/>
    <x v="7"/>
    <x v="13"/>
    <s v="ID : V12953"/>
    <m/>
    <m/>
    <m/>
    <n v="488201.96000000014"/>
    <m/>
    <m/>
    <n v="-5000"/>
    <n v="36515.479999999981"/>
    <m/>
    <m/>
    <n v="-5000"/>
    <s v=""/>
    <n v="-5000"/>
  </r>
  <r>
    <n v="378"/>
    <s v="AXA vue 751-2001172-05"/>
    <d v="2007-06-29T00:00:00"/>
    <x v="6"/>
    <x v="4"/>
    <x v="3"/>
    <x v="9"/>
    <m/>
    <m/>
    <m/>
    <n v="-199.59"/>
    <n v="488002.37000000011"/>
    <m/>
    <m/>
    <n v="-199.59"/>
    <n v="36315.889999999985"/>
    <n v="36315.89"/>
    <m/>
    <n v="0"/>
    <m/>
    <m/>
  </r>
  <r>
    <n v="379"/>
    <s v="AXA vue 751-2001172-05"/>
    <d v="2007-08-02T00:00:00"/>
    <x v="6"/>
    <x v="7"/>
    <x v="7"/>
    <x v="13"/>
    <s v="ID : V12953"/>
    <m/>
    <m/>
    <m/>
    <n v="488002.37000000011"/>
    <m/>
    <m/>
    <n v="-2000"/>
    <n v="34315.889999999985"/>
    <m/>
    <m/>
    <n v="-2000"/>
    <s v=""/>
    <n v="-2000"/>
  </r>
  <r>
    <n v="380"/>
    <s v="AXA vue 751-2001172-05"/>
    <d v="2007-08-09T00:00:00"/>
    <x v="6"/>
    <x v="2"/>
    <x v="8"/>
    <x v="27"/>
    <s v="solde lots 2 et 3 rue bovendael"/>
    <m/>
    <m/>
    <m/>
    <n v="488002.37000000011"/>
    <m/>
    <m/>
    <n v="22127.7"/>
    <n v="56443.589999999982"/>
    <m/>
    <m/>
    <n v="22127.7"/>
    <n v="22127.7"/>
    <m/>
  </r>
  <r>
    <n v="381"/>
    <s v="AXA vue 751-2001172-05"/>
    <d v="2007-08-15T00:00:00"/>
    <x v="6"/>
    <x v="7"/>
    <x v="7"/>
    <x v="13"/>
    <s v="ID : V12953"/>
    <m/>
    <m/>
    <m/>
    <n v="488002.37000000011"/>
    <m/>
    <m/>
    <n v="-3000"/>
    <n v="53443.589999999982"/>
    <m/>
    <m/>
    <n v="-3000"/>
    <s v=""/>
    <n v="-3000"/>
  </r>
  <r>
    <n v="382"/>
    <s v="AXA vue 751-2001172-05"/>
    <d v="2007-08-23T00:00:00"/>
    <x v="6"/>
    <x v="7"/>
    <x v="7"/>
    <x v="13"/>
    <s v="ID : V12953"/>
    <m/>
    <m/>
    <m/>
    <n v="488002.37000000011"/>
    <m/>
    <m/>
    <n v="-5000"/>
    <n v="48443.589999999982"/>
    <m/>
    <m/>
    <n v="-5000"/>
    <s v=""/>
    <n v="-5000"/>
  </r>
  <r>
    <n v="383"/>
    <s v="AXA vue 751-2001172-05"/>
    <d v="2007-08-30T00:00:00"/>
    <x v="6"/>
    <x v="2"/>
    <x v="8"/>
    <x v="50"/>
    <m/>
    <m/>
    <m/>
    <m/>
    <n v="488002.37000000011"/>
    <m/>
    <m/>
    <n v="29415"/>
    <n v="77858.589999999982"/>
    <m/>
    <m/>
    <n v="29415"/>
    <n v="29415"/>
    <m/>
  </r>
  <r>
    <n v="384"/>
    <s v="AXA vue 751-2001172-05"/>
    <d v="2007-09-10T00:00:00"/>
    <x v="6"/>
    <x v="12"/>
    <x v="8"/>
    <x v="38"/>
    <s v="068-2302720-64"/>
    <m/>
    <m/>
    <m/>
    <n v="488002.37000000011"/>
    <m/>
    <m/>
    <n v="34484"/>
    <n v="112342.58999999998"/>
    <n v="112342.59"/>
    <m/>
    <n v="34484"/>
    <n v="34484"/>
    <m/>
  </r>
  <r>
    <n v="385"/>
    <s v="AXA vue 751-2001172-05"/>
    <d v="2007-09-17T00:00:00"/>
    <x v="6"/>
    <x v="4"/>
    <x v="3"/>
    <x v="24"/>
    <m/>
    <n v="776599331674"/>
    <m/>
    <n v="-69653.11"/>
    <n v="418349.26000000013"/>
    <m/>
    <m/>
    <n v="-69653.11"/>
    <n v="42689.479999999981"/>
    <m/>
    <m/>
    <n v="0"/>
    <m/>
    <m/>
  </r>
  <r>
    <n v="386"/>
    <s v="AXA vue 751-2001172-05"/>
    <d v="2007-09-17T00:00:00"/>
    <x v="6"/>
    <x v="4"/>
    <x v="3"/>
    <x v="51"/>
    <m/>
    <m/>
    <m/>
    <n v="-8973.25"/>
    <n v="409376.01000000013"/>
    <m/>
    <m/>
    <n v="-8973.25"/>
    <n v="33716.229999999981"/>
    <m/>
    <m/>
    <n v="0"/>
    <m/>
    <m/>
  </r>
  <r>
    <n v="387"/>
    <s v="AXA vue 751-2001172-05"/>
    <d v="2007-09-17T00:00:00"/>
    <x v="6"/>
    <x v="4"/>
    <x v="3"/>
    <x v="51"/>
    <m/>
    <m/>
    <m/>
    <n v="-2209.61"/>
    <n v="407166.40000000014"/>
    <m/>
    <m/>
    <n v="-2209.61"/>
    <n v="31506.619999999981"/>
    <m/>
    <m/>
    <n v="0"/>
    <m/>
    <m/>
  </r>
  <r>
    <n v="388"/>
    <s v="AXA vue 751-2001172-05"/>
    <d v="2007-09-21T00:00:00"/>
    <x v="6"/>
    <x v="4"/>
    <x v="3"/>
    <x v="24"/>
    <m/>
    <n v="776599331674"/>
    <m/>
    <n v="-10632.27"/>
    <n v="396534.13000000012"/>
    <m/>
    <m/>
    <n v="-10632.27"/>
    <n v="20874.34999999998"/>
    <m/>
    <m/>
    <n v="0"/>
    <m/>
    <m/>
  </r>
  <r>
    <n v="389"/>
    <s v="AXA vue 751-2001172-05"/>
    <d v="2007-09-25T00:00:00"/>
    <x v="6"/>
    <x v="7"/>
    <x v="7"/>
    <x v="13"/>
    <s v="ID : V12953"/>
    <m/>
    <m/>
    <m/>
    <n v="396534.13000000012"/>
    <m/>
    <m/>
    <n v="-5000"/>
    <n v="15874.34999999998"/>
    <m/>
    <m/>
    <n v="-5000"/>
    <s v=""/>
    <n v="-5000"/>
  </r>
  <r>
    <n v="390"/>
    <s v="AXA vue 751-2001172-05"/>
    <d v="2007-09-26T00:00:00"/>
    <x v="6"/>
    <x v="4"/>
    <x v="3"/>
    <x v="29"/>
    <s v="2007 / 136'"/>
    <s v="363-0087710-62"/>
    <m/>
    <n v="-847"/>
    <n v="395687.13000000012"/>
    <m/>
    <m/>
    <n v="-847"/>
    <n v="15027.34999999998"/>
    <n v="15027.35"/>
    <m/>
    <n v="0"/>
    <m/>
    <m/>
  </r>
  <r>
    <n v="391"/>
    <s v="AXA vue 751-2001172-05"/>
    <d v="2007-10-09T00:00:00"/>
    <x v="6"/>
    <x v="12"/>
    <x v="8"/>
    <x v="27"/>
    <s v="vente lot 8 - bovendael"/>
    <s v="340-0995805-41"/>
    <m/>
    <n v="11073.5"/>
    <n v="406760.63000000012"/>
    <m/>
    <m/>
    <n v="11073.5"/>
    <n v="26100.84999999998"/>
    <m/>
    <m/>
    <n v="0"/>
    <m/>
    <m/>
  </r>
  <r>
    <n v="392"/>
    <s v="AXA vue 751-2001172-05"/>
    <d v="2007-10-10T00:00:00"/>
    <x v="6"/>
    <x v="4"/>
    <x v="3"/>
    <x v="6"/>
    <m/>
    <s v="300-60"/>
    <m/>
    <n v="-374.18"/>
    <n v="406386.45000000013"/>
    <m/>
    <m/>
    <n v="-374.18"/>
    <n v="25726.66999999998"/>
    <m/>
    <m/>
    <n v="0"/>
    <m/>
    <m/>
  </r>
  <r>
    <n v="393"/>
    <s v="AXA vue 751-2001172-05"/>
    <d v="2007-10-10T00:00:00"/>
    <x v="6"/>
    <x v="4"/>
    <x v="3"/>
    <x v="9"/>
    <m/>
    <s v="8500-86"/>
    <m/>
    <n v="-475.94"/>
    <n v="405910.51000000013"/>
    <m/>
    <m/>
    <n v="-475.94"/>
    <n v="25250.729999999981"/>
    <m/>
    <m/>
    <n v="0"/>
    <m/>
    <m/>
  </r>
  <r>
    <n v="394"/>
    <s v="AXA vue 751-2001172-05"/>
    <d v="2007-10-10T00:00:00"/>
    <x v="6"/>
    <x v="4"/>
    <x v="3"/>
    <x v="6"/>
    <m/>
    <s v="300-60"/>
    <m/>
    <n v="-5872.4"/>
    <n v="400038.1100000001"/>
    <m/>
    <m/>
    <n v="-5872.4"/>
    <n v="19378.32999999998"/>
    <m/>
    <m/>
    <n v="0"/>
    <m/>
    <m/>
  </r>
  <r>
    <n v="395"/>
    <s v="AXA vue 751-2001172-05"/>
    <d v="2007-10-10T00:00:00"/>
    <x v="6"/>
    <x v="4"/>
    <x v="3"/>
    <x v="33"/>
    <m/>
    <s v="90-97"/>
    <m/>
    <n v="-8658.23"/>
    <n v="391379.88000000012"/>
    <m/>
    <m/>
    <n v="-8658.23"/>
    <n v="10720.09999999998"/>
    <m/>
    <m/>
    <n v="0"/>
    <m/>
    <m/>
  </r>
  <r>
    <n v="396"/>
    <s v="AXA vue 751-2001172-05"/>
    <d v="2007-10-15T00:00:00"/>
    <x v="6"/>
    <x v="12"/>
    <x v="8"/>
    <x v="27"/>
    <s v="vente lot 5 Bovendael"/>
    <s v="340-0995805-41"/>
    <m/>
    <n v="11073.5"/>
    <n v="402453.38000000012"/>
    <m/>
    <m/>
    <n v="11073.5"/>
    <n v="21793.59999999998"/>
    <m/>
    <m/>
    <n v="0"/>
    <m/>
    <m/>
  </r>
  <r>
    <n v="397"/>
    <s v="AXA vue 751-2001172-05"/>
    <d v="2007-10-23T00:00:00"/>
    <x v="6"/>
    <x v="7"/>
    <x v="7"/>
    <x v="13"/>
    <s v="ID : V12953"/>
    <s v="acompte électricité"/>
    <m/>
    <m/>
    <n v="402453.38000000012"/>
    <m/>
    <m/>
    <n v="-5000"/>
    <n v="16793.59999999998"/>
    <m/>
    <m/>
    <n v="-5000"/>
    <s v=""/>
    <n v="-5000"/>
  </r>
  <r>
    <n v="398"/>
    <s v="AXA vue 751-2001172-05"/>
    <d v="2007-10-24T00:00:00"/>
    <x v="6"/>
    <x v="4"/>
    <x v="3"/>
    <x v="11"/>
    <m/>
    <m/>
    <m/>
    <n v="-2178"/>
    <n v="400275.38000000012"/>
    <m/>
    <m/>
    <n v="-2178"/>
    <n v="14615.59999999998"/>
    <m/>
    <m/>
    <n v="0"/>
    <m/>
    <m/>
  </r>
  <r>
    <n v="399"/>
    <s v="AXA vue 751-2001172-05"/>
    <d v="2007-11-06T00:00:00"/>
    <x v="6"/>
    <x v="7"/>
    <x v="7"/>
    <x v="13"/>
    <s v="ID : V12953"/>
    <s v="acompte électricité"/>
    <m/>
    <m/>
    <n v="400275.38000000012"/>
    <m/>
    <m/>
    <n v="-5000"/>
    <n v="9615.5999999999804"/>
    <m/>
    <m/>
    <n v="-5000"/>
    <s v=""/>
    <n v="-5000"/>
  </r>
  <r>
    <n v="400"/>
    <s v="AXA vue 751-2001172-05"/>
    <d v="2007-11-12T00:00:00"/>
    <x v="6"/>
    <x v="12"/>
    <x v="8"/>
    <x v="27"/>
    <s v="vente lot 7 Bovendael"/>
    <s v="068-2309112-54"/>
    <m/>
    <n v="11073.5"/>
    <n v="411348.88000000012"/>
    <m/>
    <m/>
    <n v="11073.5"/>
    <n v="20689.09999999998"/>
    <m/>
    <m/>
    <n v="0"/>
    <m/>
    <m/>
  </r>
  <r>
    <n v="401"/>
    <s v="AXA vue 751-2001172-05"/>
    <d v="2007-11-20T00:00:00"/>
    <x v="6"/>
    <x v="7"/>
    <x v="7"/>
    <x v="13"/>
    <s v="ID : V12953"/>
    <s v="acompte chassis"/>
    <m/>
    <m/>
    <n v="411348.88000000012"/>
    <m/>
    <m/>
    <n v="-5000"/>
    <n v="15689.09999999998"/>
    <m/>
    <m/>
    <n v="-5000"/>
    <s v=""/>
    <n v="-5000"/>
  </r>
  <r>
    <n v="402"/>
    <s v="AXA vue 751-2001172-05"/>
    <d v="2007-11-21T00:00:00"/>
    <x v="6"/>
    <x v="4"/>
    <x v="3"/>
    <x v="6"/>
    <m/>
    <m/>
    <m/>
    <n v="-445.2"/>
    <n v="410903.68000000011"/>
    <m/>
    <m/>
    <n v="-445.2"/>
    <n v="15243.89999999998"/>
    <m/>
    <m/>
    <n v="0"/>
    <m/>
    <m/>
  </r>
  <r>
    <n v="403"/>
    <s v="AXA vue 751-2001172-05"/>
    <d v="2007-11-21T00:00:00"/>
    <x v="6"/>
    <x v="4"/>
    <x v="3"/>
    <x v="6"/>
    <m/>
    <m/>
    <m/>
    <n v="-346.62"/>
    <n v="410557.06000000011"/>
    <m/>
    <m/>
    <n v="-346.62"/>
    <n v="14897.279999999979"/>
    <m/>
    <m/>
    <n v="0"/>
    <m/>
    <m/>
  </r>
  <r>
    <n v="404"/>
    <s v="AXA vue 751-2001172-05"/>
    <d v="2007-11-21T00:00:00"/>
    <x v="6"/>
    <x v="4"/>
    <x v="3"/>
    <x v="6"/>
    <m/>
    <m/>
    <m/>
    <n v="-535.29999999999995"/>
    <n v="410021.76000000013"/>
    <m/>
    <m/>
    <n v="-535.29999999999995"/>
    <n v="14361.97999999998"/>
    <m/>
    <m/>
    <n v="0"/>
    <m/>
    <m/>
  </r>
  <r>
    <n v="405"/>
    <s v="AXA vue 751-2001172-05"/>
    <d v="2007-12-13T00:00:00"/>
    <x v="6"/>
    <x v="7"/>
    <x v="7"/>
    <x v="13"/>
    <s v="ID : V12953"/>
    <s v="acompte électricité"/>
    <m/>
    <m/>
    <n v="410021.76000000013"/>
    <m/>
    <m/>
    <n v="-5000"/>
    <n v="9361.9799999999796"/>
    <m/>
    <m/>
    <n v="-5000"/>
    <s v=""/>
    <n v="-5000"/>
  </r>
  <r>
    <n v="406"/>
    <s v="AXA vue 751-2001172-05"/>
    <d v="2007-12-14T00:00:00"/>
    <x v="6"/>
    <x v="4"/>
    <x v="3"/>
    <x v="11"/>
    <m/>
    <m/>
    <m/>
    <n v="-1210"/>
    <n v="408811.76000000013"/>
    <n v="408811.86"/>
    <m/>
    <n v="-1210"/>
    <n v="8151.9799999999796"/>
    <m/>
    <m/>
    <n v="0"/>
    <m/>
    <m/>
  </r>
  <r>
    <n v="407"/>
    <s v="AXA vue 751-2001172-05"/>
    <d v="2007-12-17T00:00:00"/>
    <x v="6"/>
    <x v="7"/>
    <x v="7"/>
    <x v="13"/>
    <s v="ID : V12953"/>
    <s v="acompte divers"/>
    <m/>
    <m/>
    <n v="408811.76000000013"/>
    <m/>
    <m/>
    <n v="-5000"/>
    <n v="3151.9799999999796"/>
    <m/>
    <m/>
    <n v="-5000"/>
    <s v=""/>
    <n v="-5000"/>
  </r>
  <r>
    <n v="408"/>
    <s v="AXA vue 751-2001172-05"/>
    <d v="2007-12-20T00:00:00"/>
    <x v="6"/>
    <x v="4"/>
    <x v="0"/>
    <x v="52"/>
    <m/>
    <m/>
    <m/>
    <m/>
    <n v="408811.76000000013"/>
    <m/>
    <m/>
    <n v="-1.25"/>
    <n v="3150.7299999999796"/>
    <m/>
    <m/>
    <n v="-1.25"/>
    <s v=""/>
    <m/>
  </r>
  <r>
    <n v="409"/>
    <s v="AXA vue 751-2001172-05"/>
    <d v="2008-01-01T00:00:00"/>
    <x v="7"/>
    <x v="6"/>
    <x v="6"/>
    <x v="12"/>
    <m/>
    <m/>
    <m/>
    <m/>
    <n v="408811.76000000013"/>
    <n v="408811.86"/>
    <m/>
    <n v="93.06"/>
    <n v="3243.7899999999795"/>
    <n v="3243.79"/>
    <m/>
    <n v="93.06"/>
    <m/>
    <m/>
  </r>
  <r>
    <n v="410"/>
    <s v="AXA vue 751-2001172-05"/>
    <d v="2008-01-11T00:00:00"/>
    <x v="7"/>
    <x v="2"/>
    <x v="1"/>
    <x v="30"/>
    <s v="3021764D"/>
    <n v="1420253687"/>
    <m/>
    <n v="100000"/>
    <n v="508811.76000000013"/>
    <n v="508811.86"/>
    <m/>
    <n v="100000"/>
    <n v="103243.78999999998"/>
    <m/>
    <m/>
    <n v="0"/>
    <m/>
    <m/>
  </r>
  <r>
    <n v="411"/>
    <s v="AXA vue 751-2001172-05"/>
    <d v="2008-01-17T00:00:00"/>
    <x v="7"/>
    <x v="7"/>
    <x v="7"/>
    <x v="13"/>
    <s v="Acomptes"/>
    <m/>
    <m/>
    <m/>
    <n v="508811.76000000013"/>
    <m/>
    <m/>
    <n v="-5000"/>
    <n v="98243.789999999979"/>
    <m/>
    <m/>
    <n v="-5000"/>
    <m/>
    <n v="-5000"/>
  </r>
  <r>
    <n v="412"/>
    <s v="AXA vue 751-2001172-05"/>
    <d v="2008-01-20T00:00:00"/>
    <x v="7"/>
    <x v="4"/>
    <x v="3"/>
    <x v="33"/>
    <m/>
    <n v="340060369097"/>
    <m/>
    <n v="-10374.41"/>
    <n v="498437.35000000015"/>
    <m/>
    <m/>
    <n v="-10374.41"/>
    <n v="87869.379999999976"/>
    <m/>
    <m/>
    <n v="0"/>
    <m/>
    <m/>
  </r>
  <r>
    <n v="413"/>
    <s v="AXA vue 751-2001172-05"/>
    <d v="2008-01-21T00:00:00"/>
    <x v="7"/>
    <x v="4"/>
    <x v="3"/>
    <x v="33"/>
    <m/>
    <n v="340060369097"/>
    <m/>
    <n v="-9269.5399999999991"/>
    <n v="489167.81000000017"/>
    <m/>
    <m/>
    <n v="-9269.5399999999991"/>
    <n v="78599.839999999982"/>
    <m/>
    <m/>
    <n v="0"/>
    <m/>
    <m/>
  </r>
  <r>
    <n v="414"/>
    <s v="AXA vue 751-2001172-05"/>
    <d v="2008-01-21T00:00:00"/>
    <x v="7"/>
    <x v="4"/>
    <x v="3"/>
    <x v="11"/>
    <m/>
    <n v="611048577064"/>
    <m/>
    <n v="-26582.070000000003"/>
    <n v="462585.74000000017"/>
    <m/>
    <m/>
    <n v="-26582.070000000003"/>
    <n v="52017.769999999975"/>
    <m/>
    <m/>
    <n v="0"/>
    <m/>
    <m/>
  </r>
  <r>
    <n v="415"/>
    <s v="AXA vue 751-2001172-05"/>
    <d v="2008-01-27T00:00:00"/>
    <x v="7"/>
    <x v="7"/>
    <x v="7"/>
    <x v="13"/>
    <s v="Acomptes chassis"/>
    <m/>
    <m/>
    <m/>
    <n v="462585.74000000017"/>
    <m/>
    <m/>
    <n v="-3000"/>
    <n v="49017.769999999975"/>
    <m/>
    <m/>
    <n v="-3000"/>
    <m/>
    <n v="-3000"/>
  </r>
  <r>
    <n v="416"/>
    <s v="AXA vue 751-2001172-05"/>
    <d v="2008-01-29T00:00:00"/>
    <x v="7"/>
    <x v="4"/>
    <x v="3"/>
    <x v="53"/>
    <m/>
    <n v="1458107939"/>
    <m/>
    <n v="-12100"/>
    <n v="450485.74000000017"/>
    <m/>
    <m/>
    <n v="-12100"/>
    <n v="36917.769999999975"/>
    <m/>
    <m/>
    <n v="0"/>
    <m/>
    <m/>
  </r>
  <r>
    <n v="417"/>
    <s v="AXA vue 751-2001172-05"/>
    <d v="2008-02-04T00:00:00"/>
    <x v="7"/>
    <x v="4"/>
    <x v="3"/>
    <x v="54"/>
    <m/>
    <n v="340093962322"/>
    <m/>
    <n v="-2801.6800000000003"/>
    <n v="447684.06000000017"/>
    <m/>
    <m/>
    <n v="-2801.6800000000003"/>
    <n v="34116.089999999975"/>
    <m/>
    <m/>
    <n v="0"/>
    <m/>
    <m/>
  </r>
  <r>
    <n v="418"/>
    <s v="AXA vue 751-2001172-05"/>
    <d v="2008-02-04T00:00:00"/>
    <x v="7"/>
    <x v="4"/>
    <x v="3"/>
    <x v="53"/>
    <m/>
    <n v="1458107939"/>
    <m/>
    <n v="-6050"/>
    <n v="441634.06000000017"/>
    <m/>
    <m/>
    <n v="-6050"/>
    <n v="28066.089999999975"/>
    <m/>
    <m/>
    <n v="0"/>
    <m/>
    <m/>
  </r>
  <r>
    <n v="419"/>
    <s v="AXA vue 751-2001172-05"/>
    <d v="2008-02-04T00:00:00"/>
    <x v="7"/>
    <x v="4"/>
    <x v="3"/>
    <x v="9"/>
    <m/>
    <n v="800216036660"/>
    <m/>
    <n v="-19435.419999999998"/>
    <n v="422198.64000000019"/>
    <m/>
    <m/>
    <n v="-19435.419999999998"/>
    <n v="8630.6699999999764"/>
    <m/>
    <m/>
    <n v="0"/>
    <m/>
    <m/>
  </r>
  <r>
    <n v="420"/>
    <s v="AXA vue 751-2001172-05"/>
    <d v="2008-02-22T00:00:00"/>
    <x v="7"/>
    <x v="12"/>
    <x v="8"/>
    <x v="38"/>
    <s v="068-2302720-64"/>
    <n v="235891"/>
    <m/>
    <n v="34077"/>
    <n v="456275.64000000019"/>
    <m/>
    <m/>
    <n v="34077"/>
    <n v="42707.669999999976"/>
    <m/>
    <m/>
    <n v="0"/>
    <m/>
    <m/>
  </r>
  <r>
    <n v="421"/>
    <s v="AXA vue 751-2001172-05"/>
    <d v="2008-05-25T00:00:00"/>
    <x v="7"/>
    <x v="4"/>
    <x v="3"/>
    <x v="9"/>
    <m/>
    <n v="68210574701"/>
    <m/>
    <n v="-10970.15"/>
    <n v="445305.49000000017"/>
    <m/>
    <m/>
    <n v="-10970.15"/>
    <n v="31737.519999999975"/>
    <m/>
    <m/>
    <n v="0"/>
    <m/>
    <m/>
  </r>
  <r>
    <n v="422"/>
    <s v="AXA vue 751-2001172-05"/>
    <d v="2008-05-25T00:00:00"/>
    <x v="7"/>
    <x v="4"/>
    <x v="3"/>
    <x v="6"/>
    <m/>
    <n v="132501230060"/>
    <m/>
    <n v="-417.64"/>
    <n v="444887.85000000015"/>
    <m/>
    <m/>
    <n v="-417.64"/>
    <n v="31319.879999999976"/>
    <m/>
    <m/>
    <n v="0"/>
    <m/>
    <m/>
  </r>
  <r>
    <n v="423"/>
    <s v="AXA vue 751-2001172-05"/>
    <d v="2008-05-25T00:00:00"/>
    <x v="7"/>
    <x v="4"/>
    <x v="3"/>
    <x v="53"/>
    <m/>
    <n v="1458107939"/>
    <m/>
    <n v="-3268.21"/>
    <n v="441619.64000000013"/>
    <m/>
    <m/>
    <n v="-3268.21"/>
    <n v="28051.669999999976"/>
    <m/>
    <m/>
    <n v="0"/>
    <m/>
    <m/>
  </r>
  <r>
    <n v="424"/>
    <s v="AXA vue 751-2001172-05"/>
    <d v="2008-02-29T00:00:00"/>
    <x v="7"/>
    <x v="4"/>
    <x v="3"/>
    <x v="31"/>
    <m/>
    <n v="240017771414"/>
    <m/>
    <n v="-6050"/>
    <n v="435569.64000000013"/>
    <m/>
    <m/>
    <n v="-6050"/>
    <n v="22001.669999999976"/>
    <m/>
    <m/>
    <n v="0"/>
    <m/>
    <m/>
  </r>
  <r>
    <n v="425"/>
    <s v="AXA vue 751-2001172-05"/>
    <d v="2008-02-29T00:00:00"/>
    <x v="7"/>
    <x v="4"/>
    <x v="3"/>
    <x v="55"/>
    <m/>
    <n v="240093014112"/>
    <m/>
    <n v="-3818.9700000000003"/>
    <n v="431750.67000000016"/>
    <m/>
    <m/>
    <n v="-3818.9700000000003"/>
    <n v="18182.699999999975"/>
    <m/>
    <m/>
    <n v="0"/>
    <m/>
    <m/>
  </r>
  <r>
    <n v="426"/>
    <s v="AXA vue 751-2001172-05"/>
    <d v="2008-02-29T00:00:00"/>
    <x v="7"/>
    <x v="4"/>
    <x v="3"/>
    <x v="9"/>
    <m/>
    <n v="800216036660"/>
    <m/>
    <n v="-4267.1099999999997"/>
    <n v="427483.56000000017"/>
    <m/>
    <m/>
    <n v="-4267.1099999999997"/>
    <n v="13915.589999999975"/>
    <m/>
    <m/>
    <n v="0"/>
    <m/>
    <m/>
  </r>
  <r>
    <n v="427"/>
    <s v="AXA vue 751-2001172-05"/>
    <d v="2008-02-29T00:00:00"/>
    <x v="7"/>
    <x v="4"/>
    <x v="3"/>
    <x v="33"/>
    <m/>
    <n v="340060369097"/>
    <m/>
    <n v="-3868.54"/>
    <n v="423615.02000000019"/>
    <m/>
    <m/>
    <n v="-3868.54"/>
    <n v="10047.049999999974"/>
    <m/>
    <m/>
    <n v="0"/>
    <m/>
    <m/>
  </r>
  <r>
    <n v="428"/>
    <s v="AXA vue 751-2001172-05"/>
    <d v="2008-03-06T00:00:00"/>
    <x v="7"/>
    <x v="7"/>
    <x v="7"/>
    <x v="13"/>
    <s v="Acomptes peintures"/>
    <m/>
    <m/>
    <m/>
    <n v="423615.02000000019"/>
    <m/>
    <m/>
    <n v="-5000"/>
    <n v="5047.0499999999738"/>
    <m/>
    <m/>
    <n v="-5000"/>
    <m/>
    <n v="-5000"/>
  </r>
  <r>
    <n v="429"/>
    <s v="AXA vue 751-2001172-05"/>
    <d v="2008-03-13T00:00:00"/>
    <x v="7"/>
    <x v="12"/>
    <x v="8"/>
    <x v="38"/>
    <s v="068-2302720-64"/>
    <n v="435865"/>
    <m/>
    <n v="37814"/>
    <n v="461429.02000000019"/>
    <m/>
    <m/>
    <n v="37814"/>
    <n v="42861.049999999974"/>
    <m/>
    <m/>
    <n v="0"/>
    <m/>
    <m/>
  </r>
  <r>
    <n v="430"/>
    <s v="AXA vue 751-2001172-05"/>
    <d v="2008-03-18T00:00:00"/>
    <x v="7"/>
    <x v="4"/>
    <x v="1"/>
    <x v="40"/>
    <s v="Acpte 11-3-08"/>
    <s v="000-0061371-67"/>
    <m/>
    <n v="-37814"/>
    <n v="423615.02000000019"/>
    <m/>
    <m/>
    <n v="-37814"/>
    <n v="5047.0499999999738"/>
    <n v="5047.05"/>
    <m/>
    <n v="0"/>
    <m/>
    <m/>
  </r>
  <r>
    <n v="431"/>
    <s v="AXA vue 751-2001172-05"/>
    <d v="2008-04-23T00:00:00"/>
    <x v="7"/>
    <x v="2"/>
    <x v="8"/>
    <x v="37"/>
    <s v="Immo 2001 - Bovendael Lot 4"/>
    <n v="340099580541"/>
    <m/>
    <n v="11073.5"/>
    <n v="434688.52000000019"/>
    <m/>
    <m/>
    <n v="11073.5"/>
    <n v="16120.549999999974"/>
    <m/>
    <m/>
    <n v="0"/>
    <m/>
    <m/>
  </r>
  <r>
    <n v="432"/>
    <s v="AXA vue 751-2001172-05"/>
    <d v="2008-04-25T00:00:00"/>
    <x v="7"/>
    <x v="2"/>
    <x v="1"/>
    <x v="30"/>
    <s v="3021764D"/>
    <n v="1420253687"/>
    <m/>
    <n v="40000"/>
    <n v="474688.52000000019"/>
    <m/>
    <m/>
    <n v="40000"/>
    <n v="56120.549999999974"/>
    <m/>
    <m/>
    <n v="0"/>
    <m/>
    <m/>
  </r>
  <r>
    <n v="433"/>
    <s v="AXA vue 751-2001172-05"/>
    <d v="2008-04-29T00:00:00"/>
    <x v="7"/>
    <x v="4"/>
    <x v="8"/>
    <x v="56"/>
    <m/>
    <n v="1060086526"/>
    <m/>
    <n v="-2490.41"/>
    <n v="472198.11000000022"/>
    <m/>
    <m/>
    <n v="-2490.41"/>
    <n v="53630.13999999997"/>
    <m/>
    <m/>
    <n v="0"/>
    <m/>
    <m/>
  </r>
  <r>
    <n v="434"/>
    <s v="AXA vue 751-2001172-05"/>
    <d v="2008-04-29T00:00:00"/>
    <x v="7"/>
    <x v="4"/>
    <x v="3"/>
    <x v="6"/>
    <m/>
    <n v="132501230060"/>
    <m/>
    <n v="-860.72"/>
    <n v="471337.39000000025"/>
    <m/>
    <m/>
    <n v="-860.72"/>
    <n v="52769.419999999969"/>
    <m/>
    <m/>
    <n v="0"/>
    <m/>
    <m/>
  </r>
  <r>
    <n v="435"/>
    <s v="AXA vue 751-2001172-05"/>
    <d v="2008-04-29T00:00:00"/>
    <x v="7"/>
    <x v="4"/>
    <x v="3"/>
    <x v="31"/>
    <m/>
    <n v="240017771414"/>
    <m/>
    <n v="-5373.6100000000006"/>
    <n v="465963.78000000026"/>
    <m/>
    <m/>
    <n v="-5373.6100000000006"/>
    <n v="47395.809999999969"/>
    <m/>
    <m/>
    <n v="0"/>
    <m/>
    <m/>
  </r>
  <r>
    <n v="436"/>
    <s v="AXA vue 751-2001172-05"/>
    <d v="2008-04-29T00:00:00"/>
    <x v="7"/>
    <x v="4"/>
    <x v="3"/>
    <x v="11"/>
    <m/>
    <n v="611048577064"/>
    <m/>
    <n v="-1654.31"/>
    <n v="464309.47000000026"/>
    <m/>
    <m/>
    <n v="-1654.31"/>
    <n v="45741.499999999971"/>
    <m/>
    <m/>
    <n v="0"/>
    <m/>
    <m/>
  </r>
  <r>
    <n v="437"/>
    <s v="AXA vue 751-2001172-05"/>
    <d v="2008-05-05T00:00:00"/>
    <x v="7"/>
    <x v="4"/>
    <x v="3"/>
    <x v="9"/>
    <m/>
    <n v="800216036660"/>
    <m/>
    <n v="-197.9"/>
    <n v="464111.57000000024"/>
    <m/>
    <m/>
    <n v="-197.9"/>
    <n v="45543.599999999969"/>
    <m/>
    <m/>
    <n v="0"/>
    <m/>
    <m/>
  </r>
  <r>
    <n v="438"/>
    <s v="AXA vue 751-2001172-05"/>
    <d v="2008-05-05T00:00:00"/>
    <x v="7"/>
    <x v="4"/>
    <x v="3"/>
    <x v="35"/>
    <m/>
    <n v="340032780782"/>
    <m/>
    <n v="-605"/>
    <n v="463506.57000000024"/>
    <m/>
    <m/>
    <n v="-605"/>
    <n v="44938.599999999969"/>
    <m/>
    <m/>
    <n v="0"/>
    <m/>
    <m/>
  </r>
  <r>
    <n v="439"/>
    <s v="AXA vue 751-2001172-05"/>
    <d v="2008-05-05T00:00:00"/>
    <x v="7"/>
    <x v="4"/>
    <x v="3"/>
    <x v="9"/>
    <m/>
    <n v="800216036660"/>
    <m/>
    <n v="-3975.0800000000004"/>
    <n v="459531.49000000022"/>
    <m/>
    <m/>
    <n v="-3975.0800000000004"/>
    <n v="40963.519999999968"/>
    <m/>
    <m/>
    <n v="0"/>
    <m/>
    <m/>
  </r>
  <r>
    <n v="440"/>
    <s v="AXA vue 751-2001172-05"/>
    <d v="2008-05-05T00:00:00"/>
    <x v="7"/>
    <x v="4"/>
    <x v="3"/>
    <x v="9"/>
    <m/>
    <n v="800216036660"/>
    <m/>
    <n v="-2834.65"/>
    <n v="456696.8400000002"/>
    <m/>
    <m/>
    <n v="-2834.65"/>
    <n v="38128.869999999966"/>
    <m/>
    <m/>
    <n v="0"/>
    <m/>
    <m/>
  </r>
  <r>
    <n v="441"/>
    <s v="AXA vue 751-2001172-05"/>
    <d v="2008-05-05T00:00:00"/>
    <x v="7"/>
    <x v="4"/>
    <x v="3"/>
    <x v="16"/>
    <m/>
    <n v="240032819043"/>
    <m/>
    <n v="-21055.57"/>
    <n v="435641.27000000019"/>
    <m/>
    <m/>
    <n v="-21055.57"/>
    <n v="17073.299999999967"/>
    <m/>
    <m/>
    <n v="0"/>
    <m/>
    <m/>
  </r>
  <r>
    <n v="442"/>
    <s v="AXA vue 751-2001172-05"/>
    <d v="2008-05-05T00:00:00"/>
    <x v="7"/>
    <x v="4"/>
    <x v="3"/>
    <x v="6"/>
    <m/>
    <n v="132501230060"/>
    <m/>
    <n v="-3424.3"/>
    <n v="432216.9700000002"/>
    <m/>
    <m/>
    <n v="-3424.3"/>
    <n v="13648.999999999967"/>
    <m/>
    <m/>
    <n v="0"/>
    <m/>
    <m/>
  </r>
  <r>
    <n v="443"/>
    <s v="AXA vue 751-2001172-05"/>
    <d v="2008-05-05T00:00:00"/>
    <x v="7"/>
    <x v="4"/>
    <x v="3"/>
    <x v="9"/>
    <m/>
    <n v="800216036660"/>
    <m/>
    <n v="-6256.96"/>
    <n v="425960.01000000018"/>
    <m/>
    <m/>
    <n v="-6256.96"/>
    <n v="7392.0399999999672"/>
    <m/>
    <m/>
    <n v="0"/>
    <m/>
    <m/>
  </r>
  <r>
    <n v="444"/>
    <s v="AXA vue 751-2001172-05"/>
    <d v="2008-05-21T00:00:00"/>
    <x v="7"/>
    <x v="4"/>
    <x v="3"/>
    <x v="57"/>
    <m/>
    <n v="732006387402"/>
    <m/>
    <n v="-506.5"/>
    <n v="425453.51000000018"/>
    <m/>
    <m/>
    <n v="-506.5"/>
    <n v="6885.5399999999672"/>
    <m/>
    <m/>
    <n v="0"/>
    <m/>
    <m/>
  </r>
  <r>
    <n v="445"/>
    <s v="AXA vue 751-2001172-05"/>
    <d v="2008-06-13T00:00:00"/>
    <x v="7"/>
    <x v="2"/>
    <x v="8"/>
    <x v="56"/>
    <s v="Trop versé le 30/4"/>
    <n v="1060085920"/>
    <m/>
    <n v="1855.11"/>
    <n v="427308.62000000017"/>
    <m/>
    <m/>
    <n v="1855.11"/>
    <n v="8740.6499999999669"/>
    <m/>
    <m/>
    <n v="0"/>
    <m/>
    <m/>
  </r>
  <r>
    <n v="446"/>
    <s v="AXA vue 751-2001172-05"/>
    <d v="2008-06-16T00:00:00"/>
    <x v="7"/>
    <x v="4"/>
    <x v="3"/>
    <x v="6"/>
    <m/>
    <n v="132501230060"/>
    <m/>
    <n v="-164.88"/>
    <n v="427143.74000000017"/>
    <m/>
    <m/>
    <n v="-164.88"/>
    <n v="8575.7699999999677"/>
    <m/>
    <m/>
    <n v="0"/>
    <m/>
    <m/>
  </r>
  <r>
    <n v="447"/>
    <s v="AXA vue 751-2001172-05"/>
    <d v="2008-06-16T00:00:00"/>
    <x v="7"/>
    <x v="4"/>
    <x v="3"/>
    <x v="6"/>
    <m/>
    <n v="132501230060"/>
    <m/>
    <n v="-1159.6400000000001"/>
    <n v="425984.10000000015"/>
    <m/>
    <m/>
    <n v="-1159.6400000000001"/>
    <n v="7416.1299999999674"/>
    <m/>
    <m/>
    <n v="0"/>
    <m/>
    <m/>
  </r>
  <r>
    <n v="448"/>
    <s v="AXA vue 751-2001172-05"/>
    <d v="2008-06-16T00:00:00"/>
    <x v="7"/>
    <x v="4"/>
    <x v="3"/>
    <x v="6"/>
    <m/>
    <n v="132501230060"/>
    <m/>
    <n v="-547.42999999999995"/>
    <n v="425436.67000000016"/>
    <m/>
    <m/>
    <n v="-547.42999999999995"/>
    <n v="6868.6999999999671"/>
    <m/>
    <m/>
    <n v="0"/>
    <m/>
    <m/>
  </r>
  <r>
    <n v="449"/>
    <s v="AXA vue 751-2001172-05"/>
    <d v="2008-06-18T00:00:00"/>
    <x v="7"/>
    <x v="12"/>
    <x v="8"/>
    <x v="58"/>
    <s v="340-0568636-60"/>
    <n v="420549"/>
    <m/>
    <n v="144020.20000000001"/>
    <n v="569456.87000000011"/>
    <m/>
    <m/>
    <n v="144020.20000000001"/>
    <n v="150888.89999999997"/>
    <m/>
    <m/>
    <n v="0"/>
    <m/>
    <m/>
  </r>
  <r>
    <n v="450"/>
    <s v="AXA vue 751-2001172-05"/>
    <d v="2008-06-20T00:00:00"/>
    <x v="7"/>
    <x v="4"/>
    <x v="1"/>
    <x v="40"/>
    <m/>
    <s v="000-0061371-67"/>
    <m/>
    <n v="-50000"/>
    <n v="519456.87000000011"/>
    <m/>
    <m/>
    <n v="-50000"/>
    <n v="100888.89999999997"/>
    <m/>
    <m/>
    <n v="0"/>
    <m/>
    <m/>
  </r>
  <r>
    <n v="451"/>
    <s v="AXA vue 751-2001172-05"/>
    <d v="2008-06-20T00:00:00"/>
    <x v="7"/>
    <x v="4"/>
    <x v="1"/>
    <x v="40"/>
    <m/>
    <s v="000-0061371-67"/>
    <m/>
    <n v="-50000"/>
    <n v="469456.87000000011"/>
    <m/>
    <m/>
    <n v="-50000"/>
    <n v="50888.899999999965"/>
    <m/>
    <m/>
    <n v="0"/>
    <m/>
    <m/>
  </r>
  <r>
    <n v="452"/>
    <s v="AXA vue 751-2001172-05"/>
    <d v="2008-06-23T00:00:00"/>
    <x v="7"/>
    <x v="7"/>
    <x v="7"/>
    <x v="13"/>
    <s v="Mobilier"/>
    <m/>
    <m/>
    <m/>
    <n v="469456.87000000011"/>
    <m/>
    <m/>
    <n v="-6000"/>
    <n v="44888.899999999965"/>
    <m/>
    <m/>
    <n v="-6000"/>
    <m/>
    <n v="-6000"/>
  </r>
  <r>
    <n v="453"/>
    <s v="AXA vue 751-2001172-05"/>
    <d v="2008-06-24T00:00:00"/>
    <x v="7"/>
    <x v="4"/>
    <x v="3"/>
    <x v="9"/>
    <m/>
    <n v="240067850086"/>
    <m/>
    <n v="-1382.91"/>
    <n v="468073.96000000014"/>
    <m/>
    <m/>
    <n v="-1382.91"/>
    <n v="43505.989999999962"/>
    <m/>
    <m/>
    <n v="0"/>
    <m/>
    <m/>
  </r>
  <r>
    <n v="454"/>
    <s v="AXA vue 751-2001172-05"/>
    <d v="2008-06-24T00:00:00"/>
    <x v="7"/>
    <x v="4"/>
    <x v="3"/>
    <x v="9"/>
    <m/>
    <n v="240067850086"/>
    <m/>
    <n v="-726.87"/>
    <n v="467347.09000000014"/>
    <m/>
    <m/>
    <n v="-726.87"/>
    <n v="42779.119999999959"/>
    <m/>
    <m/>
    <n v="0"/>
    <m/>
    <m/>
  </r>
  <r>
    <n v="455"/>
    <s v="AXA vue 751-2001172-05"/>
    <d v="2008-06-24T00:00:00"/>
    <x v="7"/>
    <x v="4"/>
    <x v="3"/>
    <x v="9"/>
    <m/>
    <n v="240067850086"/>
    <m/>
    <n v="-544.72"/>
    <n v="466802.37000000017"/>
    <m/>
    <m/>
    <n v="-544.72"/>
    <n v="42234.399999999958"/>
    <m/>
    <m/>
    <n v="0"/>
    <m/>
    <m/>
  </r>
  <r>
    <n v="456"/>
    <s v="AXA vue 751-2001172-05"/>
    <d v="2008-06-24T00:00:00"/>
    <x v="7"/>
    <x v="4"/>
    <x v="3"/>
    <x v="33"/>
    <m/>
    <n v="340060369097"/>
    <m/>
    <n v="-837.32"/>
    <n v="465965.05000000016"/>
    <m/>
    <m/>
    <n v="-837.32"/>
    <n v="41397.079999999958"/>
    <m/>
    <m/>
    <n v="0"/>
    <m/>
    <m/>
  </r>
  <r>
    <n v="457"/>
    <s v="AXA vue 751-2001172-05"/>
    <d v="2008-06-24T00:00:00"/>
    <x v="7"/>
    <x v="4"/>
    <x v="3"/>
    <x v="33"/>
    <m/>
    <n v="340060369097"/>
    <m/>
    <n v="-3362.8300000000004"/>
    <n v="462602.22000000015"/>
    <m/>
    <m/>
    <n v="-3362.8300000000004"/>
    <n v="38034.249999999956"/>
    <m/>
    <m/>
    <n v="0"/>
    <m/>
    <m/>
  </r>
  <r>
    <n v="458"/>
    <s v="AXA vue 751-2001172-05"/>
    <d v="2008-06-24T00:00:00"/>
    <x v="7"/>
    <x v="4"/>
    <x v="3"/>
    <x v="33"/>
    <m/>
    <n v="340060369097"/>
    <m/>
    <n v="-4702.79"/>
    <n v="457899.43000000017"/>
    <m/>
    <m/>
    <n v="-4702.79"/>
    <n v="33331.459999999955"/>
    <m/>
    <m/>
    <n v="0"/>
    <m/>
    <m/>
  </r>
  <r>
    <n v="459"/>
    <s v="AXA vue 751-2001172-05"/>
    <d v="2008-06-24T00:00:00"/>
    <x v="7"/>
    <x v="4"/>
    <x v="3"/>
    <x v="9"/>
    <m/>
    <n v="240067850086"/>
    <m/>
    <n v="-1016.2199999999999"/>
    <n v="456883.2100000002"/>
    <m/>
    <m/>
    <n v="-1016.2199999999999"/>
    <n v="32315.239999999954"/>
    <m/>
    <m/>
    <n v="0"/>
    <m/>
    <m/>
  </r>
  <r>
    <n v="460"/>
    <s v="AXA vue 751-2001172-05"/>
    <d v="2008-06-25T00:00:00"/>
    <x v="7"/>
    <x v="4"/>
    <x v="8"/>
    <x v="28"/>
    <s v="Bril Dupuis"/>
    <n v="240053400019"/>
    <m/>
    <n v="-2843"/>
    <n v="454040.2100000002"/>
    <m/>
    <m/>
    <n v="-2843"/>
    <n v="29472.239999999954"/>
    <n v="29472.240000000002"/>
    <m/>
    <n v="0"/>
    <m/>
    <m/>
  </r>
  <r>
    <n v="461"/>
    <s v="AXA vue 751-2001172-05"/>
    <d v="2008-07-31T00:00:00"/>
    <x v="7"/>
    <x v="7"/>
    <x v="7"/>
    <x v="13"/>
    <m/>
    <m/>
    <m/>
    <m/>
    <n v="454040.2100000002"/>
    <m/>
    <m/>
    <n v="-2500"/>
    <n v="26972.239999999954"/>
    <m/>
    <m/>
    <n v="-2500"/>
    <m/>
    <n v="-2500"/>
  </r>
  <r>
    <n v="462"/>
    <s v="AXA vue 751-2001172-05"/>
    <d v="2008-08-04T00:00:00"/>
    <x v="7"/>
    <x v="4"/>
    <x v="3"/>
    <x v="53"/>
    <m/>
    <n v="1458107939"/>
    <m/>
    <n v="-3613.06"/>
    <n v="450427.1500000002"/>
    <m/>
    <m/>
    <n v="-3613.06"/>
    <n v="23359.179999999953"/>
    <m/>
    <m/>
    <n v="0"/>
    <m/>
    <m/>
  </r>
  <r>
    <n v="463"/>
    <s v="AXA vue 751-2001172-05"/>
    <d v="2008-08-11T00:00:00"/>
    <x v="7"/>
    <x v="2"/>
    <x v="8"/>
    <x v="37"/>
    <s v="immo 2001 - Lot 6"/>
    <n v="68230911254"/>
    <m/>
    <n v="11073.5"/>
    <n v="461500.6500000002"/>
    <m/>
    <m/>
    <n v="11073.5"/>
    <n v="34432.679999999949"/>
    <m/>
    <m/>
    <n v="0"/>
    <m/>
    <m/>
  </r>
  <r>
    <n v="464"/>
    <s v="AXA vue 751-2001172-05"/>
    <d v="2008-09-04T00:00:00"/>
    <x v="7"/>
    <x v="7"/>
    <x v="7"/>
    <x v="13"/>
    <s v="acomptes divers"/>
    <m/>
    <m/>
    <m/>
    <n v="461500.6500000002"/>
    <m/>
    <m/>
    <n v="-5000"/>
    <n v="29432.679999999949"/>
    <m/>
    <m/>
    <n v="-5000"/>
    <m/>
    <n v="-5000"/>
  </r>
  <r>
    <n v="465"/>
    <s v="AXA vue 751-2001172-05"/>
    <d v="2008-09-15T00:00:00"/>
    <x v="7"/>
    <x v="7"/>
    <x v="7"/>
    <x v="13"/>
    <s v="acomptes chassis"/>
    <m/>
    <m/>
    <m/>
    <n v="461500.6500000002"/>
    <m/>
    <m/>
    <n v="-3000"/>
    <n v="26432.679999999949"/>
    <m/>
    <m/>
    <n v="-3000"/>
    <m/>
    <n v="-3000"/>
  </r>
  <r>
    <n v="466"/>
    <s v="AXA vue 751-2001172-05"/>
    <d v="2008-09-17T00:00:00"/>
    <x v="7"/>
    <x v="4"/>
    <x v="3"/>
    <x v="6"/>
    <m/>
    <n v="132501230060"/>
    <m/>
    <n v="-237.16"/>
    <n v="461263.49000000022"/>
    <m/>
    <m/>
    <n v="-237.16"/>
    <n v="26195.51999999995"/>
    <m/>
    <m/>
    <n v="0"/>
    <m/>
    <m/>
  </r>
  <r>
    <n v="467"/>
    <s v="AXA vue 751-2001172-05"/>
    <d v="2008-09-17T00:00:00"/>
    <x v="7"/>
    <x v="4"/>
    <x v="3"/>
    <x v="6"/>
    <m/>
    <n v="132501230060"/>
    <m/>
    <n v="-295.24"/>
    <n v="460968.25000000023"/>
    <m/>
    <m/>
    <n v="-295.24"/>
    <n v="25900.279999999948"/>
    <m/>
    <m/>
    <n v="0"/>
    <m/>
    <m/>
  </r>
  <r>
    <n v="468"/>
    <s v="AXA vue 751-2001172-05"/>
    <d v="2008-09-17T00:00:00"/>
    <x v="7"/>
    <x v="4"/>
    <x v="3"/>
    <x v="9"/>
    <m/>
    <n v="68210574701"/>
    <m/>
    <n v="-187.63"/>
    <n v="460780.62000000023"/>
    <m/>
    <m/>
    <n v="-187.63"/>
    <n v="25712.649999999947"/>
    <m/>
    <m/>
    <n v="0"/>
    <m/>
    <m/>
  </r>
  <r>
    <n v="469"/>
    <s v="AXA vue 751-2001172-05"/>
    <d v="2008-09-17T00:00:00"/>
    <x v="7"/>
    <x v="4"/>
    <x v="3"/>
    <x v="51"/>
    <m/>
    <n v="340037801342"/>
    <m/>
    <n v="-235.33"/>
    <n v="460545.29000000021"/>
    <m/>
    <m/>
    <n v="-235.33"/>
    <n v="25477.319999999945"/>
    <m/>
    <m/>
    <n v="0"/>
    <m/>
    <m/>
  </r>
  <r>
    <n v="470"/>
    <s v="AXA vue 751-2001172-05"/>
    <d v="2008-09-17T00:00:00"/>
    <x v="7"/>
    <x v="4"/>
    <x v="3"/>
    <x v="24"/>
    <m/>
    <n v="776599331674"/>
    <m/>
    <n v="-410.86"/>
    <n v="460134.43000000023"/>
    <m/>
    <m/>
    <n v="-410.86"/>
    <n v="25066.459999999945"/>
    <m/>
    <m/>
    <n v="0"/>
    <m/>
    <m/>
  </r>
  <r>
    <n v="471"/>
    <s v="AXA vue 751-2001172-05"/>
    <d v="2008-09-17T00:00:00"/>
    <x v="7"/>
    <x v="4"/>
    <x v="3"/>
    <x v="6"/>
    <m/>
    <n v="132501230060"/>
    <m/>
    <n v="-571.87"/>
    <n v="459562.56000000023"/>
    <m/>
    <m/>
    <n v="-571.87"/>
    <n v="24494.589999999946"/>
    <m/>
    <m/>
    <n v="0"/>
    <m/>
    <m/>
  </r>
  <r>
    <n v="472"/>
    <s v="AXA vue 751-2001172-05"/>
    <d v="2008-09-17T00:00:00"/>
    <x v="7"/>
    <x v="4"/>
    <x v="3"/>
    <x v="11"/>
    <m/>
    <n v="611048577064"/>
    <m/>
    <n v="-2516.7999999999997"/>
    <n v="457045.76000000024"/>
    <m/>
    <m/>
    <n v="-2516.7999999999997"/>
    <n v="21977.789999999946"/>
    <m/>
    <m/>
    <n v="0"/>
    <m/>
    <m/>
  </r>
  <r>
    <n v="473"/>
    <s v="AXA vue 751-2001172-05"/>
    <d v="2008-10-15T00:00:00"/>
    <x v="7"/>
    <x v="4"/>
    <x v="3"/>
    <x v="9"/>
    <m/>
    <n v="340037550051"/>
    <m/>
    <n v="-547.39"/>
    <n v="456498.37000000023"/>
    <m/>
    <m/>
    <n v="-547.39"/>
    <n v="21430.399999999947"/>
    <m/>
    <m/>
    <n v="0"/>
    <m/>
    <m/>
  </r>
  <r>
    <n v="474"/>
    <s v="AXA vue 751-2001172-05"/>
    <d v="2008-10-15T00:00:00"/>
    <x v="7"/>
    <x v="7"/>
    <x v="7"/>
    <x v="13"/>
    <m/>
    <m/>
    <m/>
    <m/>
    <n v="456498.37000000023"/>
    <m/>
    <m/>
    <n v="-4000"/>
    <n v="17430.399999999947"/>
    <m/>
    <m/>
    <n v="-4000"/>
    <m/>
    <n v="-4000"/>
  </r>
  <r>
    <n v="475"/>
    <s v="AXA vue 751-2001172-05"/>
    <d v="2008-11-03T00:00:00"/>
    <x v="7"/>
    <x v="4"/>
    <x v="3"/>
    <x v="45"/>
    <m/>
    <n v="732013879741"/>
    <m/>
    <n v="-760.6"/>
    <n v="455737.77000000025"/>
    <m/>
    <m/>
    <n v="-760.6"/>
    <n v="16669.799999999948"/>
    <m/>
    <m/>
    <n v="0"/>
    <m/>
    <m/>
  </r>
  <r>
    <n v="476"/>
    <s v="AXA vue 751-2001172-05"/>
    <d v="2008-11-03T00:00:00"/>
    <x v="7"/>
    <x v="7"/>
    <x v="7"/>
    <x v="13"/>
    <m/>
    <m/>
    <m/>
    <m/>
    <n v="455737.77000000025"/>
    <m/>
    <m/>
    <n v="-3000"/>
    <n v="13669.799999999948"/>
    <m/>
    <m/>
    <n v="-3000"/>
    <m/>
    <n v="-3000"/>
  </r>
  <r>
    <n v="477"/>
    <s v="AXA vue 751-2001172-05"/>
    <d v="2008-11-03T00:00:00"/>
    <x v="7"/>
    <x v="7"/>
    <x v="7"/>
    <x v="13"/>
    <s v="acompte"/>
    <m/>
    <m/>
    <m/>
    <n v="455737.77000000025"/>
    <m/>
    <m/>
    <n v="-3500"/>
    <n v="10169.799999999948"/>
    <m/>
    <m/>
    <n v="-3500"/>
    <m/>
    <n v="-3500"/>
  </r>
  <r>
    <n v="478"/>
    <s v="AXA vue 751-2001172-05"/>
    <d v="2008-12-08T00:00:00"/>
    <x v="7"/>
    <x v="4"/>
    <x v="3"/>
    <x v="11"/>
    <m/>
    <n v="611048577064"/>
    <m/>
    <n v="-1839.2"/>
    <n v="453898.57000000024"/>
    <n v="453898.67"/>
    <m/>
    <n v="-1839.2"/>
    <n v="8330.5999999999476"/>
    <m/>
    <m/>
    <n v="0"/>
    <m/>
    <m/>
  </r>
  <r>
    <n v="479"/>
    <s v="AXA vue 751-2001172-05"/>
    <d v="2008-12-11T00:00:00"/>
    <x v="7"/>
    <x v="7"/>
    <x v="7"/>
    <x v="13"/>
    <m/>
    <m/>
    <m/>
    <m/>
    <n v="453898.57000000024"/>
    <m/>
    <m/>
    <n v="-5000"/>
    <n v="3330.5999999999476"/>
    <n v="3330.6"/>
    <m/>
    <n v="-5000"/>
    <m/>
    <n v="-5000"/>
  </r>
  <r>
    <n v="480"/>
    <s v="AXA vue 751-2001172-05"/>
    <d v="2009-01-01T00:00:00"/>
    <x v="8"/>
    <x v="6"/>
    <x v="6"/>
    <x v="12"/>
    <m/>
    <m/>
    <m/>
    <m/>
    <n v="453898.57000000024"/>
    <m/>
    <m/>
    <n v="15.9"/>
    <n v="3346.5"/>
    <n v="3346.5"/>
    <m/>
    <n v="15.9"/>
    <m/>
    <m/>
  </r>
  <r>
    <n v="481"/>
    <s v="AXA vue 751-2001172-05"/>
    <d v="2009-01-02T00:00:00"/>
    <x v="8"/>
    <x v="13"/>
    <x v="11"/>
    <x v="59"/>
    <m/>
    <m/>
    <m/>
    <n v="13591.6"/>
    <n v="467490.17000000022"/>
    <n v="467490.27"/>
    <m/>
    <m/>
    <n v="3346.5"/>
    <m/>
    <m/>
    <n v="-13591.6"/>
    <m/>
    <m/>
  </r>
  <r>
    <n v="482"/>
    <s v="AXA vue 751-2001172-05"/>
    <d v="2009-01-03T00:00:00"/>
    <x v="8"/>
    <x v="14"/>
    <x v="11"/>
    <x v="59"/>
    <m/>
    <m/>
    <m/>
    <n v="-2038.5"/>
    <n v="465451.67000000022"/>
    <m/>
    <m/>
    <m/>
    <n v="3346.5"/>
    <m/>
    <m/>
    <n v="2038.5"/>
    <m/>
    <m/>
  </r>
  <r>
    <n v="483"/>
    <s v="AXA vue 751-2001172-05"/>
    <d v="2009-01-04T00:00:00"/>
    <x v="8"/>
    <x v="15"/>
    <x v="11"/>
    <x v="59"/>
    <m/>
    <m/>
    <m/>
    <n v="-17"/>
    <n v="465434.67000000022"/>
    <m/>
    <m/>
    <m/>
    <n v="3346.5"/>
    <m/>
    <m/>
    <n v="17"/>
    <m/>
    <m/>
  </r>
  <r>
    <n v="484"/>
    <s v="AXA vue 751-2001172-05"/>
    <d v="2009-01-15T00:00:00"/>
    <x v="8"/>
    <x v="2"/>
    <x v="1"/>
    <x v="30"/>
    <s v="3021764D"/>
    <n v="1420253687"/>
    <m/>
    <n v="50000"/>
    <n v="515434.67000000022"/>
    <m/>
    <m/>
    <n v="50000"/>
    <n v="53346.5"/>
    <m/>
    <m/>
    <n v="0"/>
    <m/>
    <m/>
  </r>
  <r>
    <n v="485"/>
    <s v="AXA vue 751-2001172-05"/>
    <d v="2009-01-25T00:00:00"/>
    <x v="8"/>
    <x v="7"/>
    <x v="7"/>
    <x v="13"/>
    <m/>
    <m/>
    <m/>
    <m/>
    <n v="515434.67000000022"/>
    <m/>
    <m/>
    <n v="-5000"/>
    <n v="48346.5"/>
    <m/>
    <m/>
    <n v="-5000"/>
    <m/>
    <n v="-5000"/>
  </r>
  <r>
    <n v="486"/>
    <s v="AXA vue 751-2001172-05"/>
    <d v="2009-01-26T00:00:00"/>
    <x v="8"/>
    <x v="4"/>
    <x v="3"/>
    <x v="55"/>
    <m/>
    <n v="240093014112"/>
    <m/>
    <n v="-777.07"/>
    <n v="514657.60000000021"/>
    <m/>
    <m/>
    <n v="-777.07"/>
    <n v="47569.43"/>
    <m/>
    <m/>
    <n v="0"/>
    <m/>
    <m/>
  </r>
  <r>
    <n v="487"/>
    <s v="AXA vue 751-2001172-05"/>
    <d v="2009-01-27T00:00:00"/>
    <x v="8"/>
    <x v="4"/>
    <x v="3"/>
    <x v="55"/>
    <m/>
    <n v="240093014112"/>
    <m/>
    <n v="-579.11"/>
    <n v="514078.49000000022"/>
    <m/>
    <m/>
    <n v="-579.11"/>
    <n v="46990.32"/>
    <m/>
    <m/>
    <n v="0"/>
    <m/>
    <m/>
  </r>
  <r>
    <n v="488"/>
    <s v="AXA vue 751-2001172-05"/>
    <d v="2009-01-27T00:00:00"/>
    <x v="8"/>
    <x v="4"/>
    <x v="3"/>
    <x v="11"/>
    <m/>
    <n v="611048577064"/>
    <m/>
    <n v="-26897.38"/>
    <n v="487181.11000000022"/>
    <m/>
    <m/>
    <n v="-26897.38"/>
    <n v="20092.939999999999"/>
    <m/>
    <m/>
    <n v="0"/>
    <m/>
    <m/>
  </r>
  <r>
    <n v="489"/>
    <s v="AXA vue 751-2001172-05"/>
    <d v="2009-02-02T00:00:00"/>
    <x v="8"/>
    <x v="4"/>
    <x v="3"/>
    <x v="55"/>
    <m/>
    <n v="240093014112"/>
    <m/>
    <n v="-1023.5"/>
    <n v="486157.61000000022"/>
    <m/>
    <m/>
    <n v="-1023.5"/>
    <n v="19069.439999999999"/>
    <m/>
    <m/>
    <n v="0"/>
    <m/>
    <m/>
  </r>
  <r>
    <n v="490"/>
    <s v="AXA vue 751-2001172-05"/>
    <d v="2009-02-02T00:00:00"/>
    <x v="8"/>
    <x v="4"/>
    <x v="3"/>
    <x v="55"/>
    <m/>
    <n v="240093014112"/>
    <m/>
    <n v="-905.24"/>
    <n v="485252.37000000023"/>
    <m/>
    <m/>
    <n v="-905.24"/>
    <n v="18164.199999999997"/>
    <m/>
    <m/>
    <n v="0"/>
    <m/>
    <m/>
  </r>
  <r>
    <n v="491"/>
    <s v="AXA vue 751-2001172-05"/>
    <d v="2009-02-11T00:00:00"/>
    <x v="8"/>
    <x v="2"/>
    <x v="3"/>
    <x v="45"/>
    <s v="&quot;trop perçu&quot; - Pierre Defourny, Société CI, Pl de Bronckaert"/>
    <m/>
    <m/>
    <m/>
    <n v="485252.37000000023"/>
    <m/>
    <m/>
    <n v="60"/>
    <n v="18224.199999999997"/>
    <m/>
    <m/>
    <n v="60"/>
    <m/>
    <m/>
  </r>
  <r>
    <n v="492"/>
    <s v="AXA vue 751-2001172-05"/>
    <d v="2009-02-18T00:00:00"/>
    <x v="8"/>
    <x v="7"/>
    <x v="7"/>
    <x v="13"/>
    <m/>
    <m/>
    <m/>
    <m/>
    <n v="485252.37000000023"/>
    <m/>
    <m/>
    <n v="-5000"/>
    <n v="13224.199999999997"/>
    <m/>
    <m/>
    <n v="-5000"/>
    <s v=""/>
    <n v="-5000"/>
  </r>
  <r>
    <n v="493"/>
    <s v="AXA vue 751-2001172-05"/>
    <d v="2009-03-27T00:00:00"/>
    <x v="8"/>
    <x v="4"/>
    <x v="3"/>
    <x v="9"/>
    <m/>
    <n v="340037550051"/>
    <m/>
    <n v="-3280.62"/>
    <n v="481971.75000000023"/>
    <m/>
    <m/>
    <n v="-3280.62"/>
    <n v="9943.5799999999981"/>
    <n v="9943.58"/>
    <m/>
    <n v="0"/>
    <m/>
    <m/>
  </r>
  <r>
    <n v="494"/>
    <s v="AXA vue 751-2001172-05"/>
    <d v="2009-04-14T00:00:00"/>
    <x v="8"/>
    <x v="4"/>
    <x v="3"/>
    <x v="11"/>
    <m/>
    <n v="611048577064"/>
    <m/>
    <n v="-3791.32"/>
    <n v="478180.43000000023"/>
    <m/>
    <m/>
    <n v="-3791.32"/>
    <n v="6152.2599999999984"/>
    <m/>
    <m/>
    <n v="0"/>
    <m/>
    <m/>
  </r>
  <r>
    <n v="495"/>
    <s v="AXA vue 751-2001172-05"/>
    <d v="2009-04-24T00:00:00"/>
    <x v="8"/>
    <x v="4"/>
    <x v="3"/>
    <x v="60"/>
    <m/>
    <n v="68244328576"/>
    <m/>
    <n v="-590.58000000000004"/>
    <n v="477589.85000000021"/>
    <m/>
    <m/>
    <n v="-590.58000000000004"/>
    <n v="5561.6799999999985"/>
    <m/>
    <m/>
    <n v="0"/>
    <m/>
    <m/>
  </r>
  <r>
    <n v="496"/>
    <s v="AXA vue 751-2001172-05"/>
    <d v="2009-04-24T00:00:00"/>
    <x v="8"/>
    <x v="4"/>
    <x v="3"/>
    <x v="60"/>
    <m/>
    <n v="68244328576"/>
    <m/>
    <n v="-183.87"/>
    <n v="477405.98000000021"/>
    <m/>
    <m/>
    <n v="-183.87"/>
    <n v="5377.8099999999986"/>
    <m/>
    <m/>
    <n v="0"/>
    <m/>
    <m/>
  </r>
  <r>
    <n v="497"/>
    <s v="AXA vue 751-2001172-05"/>
    <d v="2009-05-12T00:00:00"/>
    <x v="8"/>
    <x v="2"/>
    <x v="1"/>
    <x v="30"/>
    <s v="3021764D"/>
    <n v="1420253687"/>
    <m/>
    <n v="25000"/>
    <n v="502405.98000000021"/>
    <m/>
    <m/>
    <n v="25000"/>
    <n v="30377.809999999998"/>
    <m/>
    <m/>
    <n v="0"/>
    <m/>
    <m/>
  </r>
  <r>
    <n v="498"/>
    <s v="AXA vue 751-2001172-05"/>
    <d v="2009-05-18T00:00:00"/>
    <x v="8"/>
    <x v="7"/>
    <x v="7"/>
    <x v="13"/>
    <m/>
    <m/>
    <m/>
    <m/>
    <n v="502405.98000000021"/>
    <m/>
    <m/>
    <n v="-3500"/>
    <n v="26877.809999999998"/>
    <m/>
    <m/>
    <n v="-3500"/>
    <s v=""/>
    <n v="-3500"/>
  </r>
  <r>
    <n v="499"/>
    <s v="AXA vue 751-2001172-05"/>
    <d v="2009-05-20T00:00:00"/>
    <x v="8"/>
    <x v="4"/>
    <x v="3"/>
    <x v="51"/>
    <m/>
    <n v="340037801342"/>
    <m/>
    <n v="-192.87"/>
    <n v="502213.11000000022"/>
    <m/>
    <m/>
    <n v="-192.87"/>
    <n v="26684.94"/>
    <m/>
    <m/>
    <n v="0"/>
    <m/>
    <m/>
  </r>
  <r>
    <n v="500"/>
    <s v="AXA vue 751-2001172-05"/>
    <d v="2009-05-20T00:00:00"/>
    <x v="8"/>
    <x v="4"/>
    <x v="3"/>
    <x v="31"/>
    <m/>
    <n v="240017771414"/>
    <m/>
    <n v="-98.66"/>
    <n v="502114.45000000024"/>
    <m/>
    <m/>
    <n v="-98.66"/>
    <n v="26586.28"/>
    <m/>
    <m/>
    <n v="0"/>
    <m/>
    <m/>
  </r>
  <r>
    <n v="501"/>
    <s v="AXA vue 751-2001172-05"/>
    <d v="2009-05-20T00:00:00"/>
    <x v="8"/>
    <x v="4"/>
    <x v="3"/>
    <x v="9"/>
    <m/>
    <n v="340037550051"/>
    <m/>
    <n v="-333.48"/>
    <n v="501780.97000000026"/>
    <m/>
    <m/>
    <n v="-333.48"/>
    <n v="26252.799999999999"/>
    <m/>
    <m/>
    <n v="0"/>
    <m/>
    <m/>
  </r>
  <r>
    <n v="502"/>
    <s v="AXA vue 751-2001172-05"/>
    <d v="2009-05-20T00:00:00"/>
    <x v="8"/>
    <x v="4"/>
    <x v="3"/>
    <x v="9"/>
    <m/>
    <n v="340037550051"/>
    <m/>
    <n v="-340.74"/>
    <n v="501440.23000000027"/>
    <m/>
    <m/>
    <n v="-340.74"/>
    <n v="25912.059999999998"/>
    <m/>
    <m/>
    <n v="0"/>
    <m/>
    <m/>
  </r>
  <r>
    <n v="503"/>
    <s v="AXA vue 751-2001172-05"/>
    <d v="2009-05-20T00:00:00"/>
    <x v="8"/>
    <x v="4"/>
    <x v="3"/>
    <x v="9"/>
    <m/>
    <n v="340037550051"/>
    <m/>
    <n v="-537.37"/>
    <n v="500902.86000000028"/>
    <m/>
    <m/>
    <n v="-537.37"/>
    <n v="25374.69"/>
    <m/>
    <m/>
    <n v="0"/>
    <m/>
    <m/>
  </r>
  <r>
    <n v="504"/>
    <s v="AXA vue 751-2001172-05"/>
    <d v="2009-05-20T00:00:00"/>
    <x v="8"/>
    <x v="4"/>
    <x v="3"/>
    <x v="9"/>
    <m/>
    <n v="340037550051"/>
    <m/>
    <n v="-6573.16"/>
    <n v="494329.7000000003"/>
    <m/>
    <m/>
    <n v="-6573.16"/>
    <n v="18801.53"/>
    <m/>
    <m/>
    <n v="0"/>
    <m/>
    <m/>
  </r>
  <r>
    <n v="505"/>
    <s v="AXA vue 751-2001172-05"/>
    <d v="2009-05-20T00:00:00"/>
    <x v="8"/>
    <x v="4"/>
    <x v="3"/>
    <x v="9"/>
    <m/>
    <n v="340037550051"/>
    <m/>
    <n v="-6521.05"/>
    <n v="487808.65000000031"/>
    <m/>
    <m/>
    <n v="-6521.05"/>
    <n v="12280.48"/>
    <m/>
    <m/>
    <n v="0"/>
    <m/>
    <m/>
  </r>
  <r>
    <n v="506"/>
    <s v="AXA vue 751-2001172-05"/>
    <d v="2009-05-20T00:00:00"/>
    <x v="8"/>
    <x v="4"/>
    <x v="3"/>
    <x v="33"/>
    <m/>
    <n v="240045345884"/>
    <m/>
    <n v="-1258.52"/>
    <n v="486550.1300000003"/>
    <m/>
    <m/>
    <n v="-1258.52"/>
    <n v="11021.96"/>
    <n v="11021.96"/>
    <m/>
    <n v="0"/>
    <m/>
    <m/>
  </r>
  <r>
    <n v="507"/>
    <s v="AXA vue 751-2001172-05"/>
    <d v="2009-06-28T00:00:00"/>
    <x v="8"/>
    <x v="7"/>
    <x v="7"/>
    <x v="13"/>
    <m/>
    <m/>
    <m/>
    <m/>
    <n v="486550.1300000003"/>
    <m/>
    <m/>
    <n v="-5000"/>
    <n v="6021.9599999999991"/>
    <m/>
    <m/>
    <n v="-5000"/>
    <s v=""/>
    <n v="-5000"/>
  </r>
  <r>
    <n v="508"/>
    <s v="AXA vue 751-2001172-05"/>
    <d v="2009-07-01T00:00:00"/>
    <x v="8"/>
    <x v="7"/>
    <x v="7"/>
    <x v="13"/>
    <s v="Economat"/>
    <m/>
    <m/>
    <m/>
    <n v="486550.1300000003"/>
    <m/>
    <m/>
    <n v="-2000"/>
    <n v="4021.9599999999991"/>
    <m/>
    <m/>
    <n v="-2000"/>
    <s v=""/>
    <n v="-2000"/>
  </r>
  <r>
    <n v="509"/>
    <s v="AXA vue 751-2001172-05"/>
    <d v="2009-08-17T00:00:00"/>
    <x v="8"/>
    <x v="7"/>
    <x v="7"/>
    <x v="13"/>
    <m/>
    <m/>
    <m/>
    <m/>
    <n v="486550.1300000003"/>
    <m/>
    <m/>
    <n v="-2000"/>
    <n v="2021.9599999999991"/>
    <m/>
    <m/>
    <n v="-2000"/>
    <s v=""/>
    <n v="-2000"/>
  </r>
  <r>
    <n v="510"/>
    <s v="AXA vue 751-2001172-05"/>
    <d v="2009-08-26T00:00:00"/>
    <x v="8"/>
    <x v="7"/>
    <x v="7"/>
    <x v="13"/>
    <s v="Acpte cuisine"/>
    <m/>
    <m/>
    <m/>
    <n v="486550.1300000003"/>
    <m/>
    <m/>
    <n v="-2000"/>
    <n v="21.959999999999127"/>
    <m/>
    <m/>
    <n v="-2000"/>
    <s v=""/>
    <n v="-2000"/>
  </r>
  <r>
    <n v="511"/>
    <s v="AXA vue 751-2001172-05"/>
    <d v="2009-08-28T00:00:00"/>
    <x v="8"/>
    <x v="2"/>
    <x v="1"/>
    <x v="30"/>
    <s v="3021764D"/>
    <n v="1420253687"/>
    <m/>
    <n v="30000"/>
    <n v="516550.1300000003"/>
    <m/>
    <m/>
    <n v="30000"/>
    <n v="30021.96"/>
    <m/>
    <m/>
    <n v="0"/>
    <m/>
    <m/>
  </r>
  <r>
    <n v="512"/>
    <s v="AXA vue 751-2001172-05"/>
    <d v="2009-09-04T00:00:00"/>
    <x v="8"/>
    <x v="7"/>
    <x v="7"/>
    <x v="13"/>
    <m/>
    <m/>
    <m/>
    <m/>
    <n v="516550.1300000003"/>
    <m/>
    <m/>
    <n v="-6000"/>
    <n v="24021.96"/>
    <m/>
    <m/>
    <n v="-6000"/>
    <s v=""/>
    <n v="-6000"/>
  </r>
  <r>
    <n v="513"/>
    <s v="AXA vue 751-2001172-05"/>
    <d v="2009-09-09T00:00:00"/>
    <x v="8"/>
    <x v="4"/>
    <x v="3"/>
    <x v="9"/>
    <m/>
    <n v="340037550051"/>
    <m/>
    <n v="-1778.99"/>
    <n v="514771.14000000031"/>
    <m/>
    <m/>
    <n v="-1778.99"/>
    <n v="22242.969999999998"/>
    <m/>
    <m/>
    <n v="0"/>
    <m/>
    <m/>
  </r>
  <r>
    <n v="514"/>
    <s v="AXA vue 751-2001172-05"/>
    <d v="2009-09-09T00:00:00"/>
    <x v="8"/>
    <x v="4"/>
    <x v="3"/>
    <x v="6"/>
    <m/>
    <n v="132501230060"/>
    <m/>
    <n v="-544.39"/>
    <n v="514226.75000000029"/>
    <m/>
    <m/>
    <n v="-544.39"/>
    <n v="21698.579999999998"/>
    <m/>
    <m/>
    <n v="0"/>
    <m/>
    <m/>
  </r>
  <r>
    <n v="515"/>
    <s v="AXA vue 751-2001172-05"/>
    <d v="2009-09-09T00:00:00"/>
    <x v="8"/>
    <x v="4"/>
    <x v="3"/>
    <x v="55"/>
    <m/>
    <n v="240093014112"/>
    <m/>
    <n v="-1647.35"/>
    <n v="512579.40000000031"/>
    <m/>
    <m/>
    <n v="-1647.35"/>
    <n v="20051.23"/>
    <m/>
    <m/>
    <n v="0"/>
    <m/>
    <m/>
  </r>
  <r>
    <n v="516"/>
    <s v="AXA vue 751-2001172-05"/>
    <d v="2009-09-09T00:00:00"/>
    <x v="8"/>
    <x v="4"/>
    <x v="3"/>
    <x v="55"/>
    <m/>
    <n v="240093014112"/>
    <m/>
    <n v="-5370.79"/>
    <n v="507208.61000000034"/>
    <m/>
    <m/>
    <n v="-5370.79"/>
    <n v="14680.439999999999"/>
    <m/>
    <m/>
    <n v="0"/>
    <m/>
    <m/>
  </r>
  <r>
    <n v="517"/>
    <s v="AXA vue 751-2001172-05"/>
    <d v="2009-09-09T00:00:00"/>
    <x v="8"/>
    <x v="4"/>
    <x v="3"/>
    <x v="18"/>
    <m/>
    <n v="68240573060"/>
    <m/>
    <n v="-1375.2"/>
    <n v="505833.41000000032"/>
    <m/>
    <m/>
    <n v="-1375.2"/>
    <n v="13305.239999999998"/>
    <m/>
    <m/>
    <n v="0"/>
    <m/>
    <m/>
  </r>
  <r>
    <n v="518"/>
    <s v="AXA vue 751-2001172-05"/>
    <d v="2009-09-09T00:00:00"/>
    <x v="8"/>
    <x v="4"/>
    <x v="3"/>
    <x v="18"/>
    <m/>
    <n v="68240573060"/>
    <m/>
    <n v="-4752.9799999999996"/>
    <n v="501080.43000000034"/>
    <m/>
    <m/>
    <n v="-4752.9799999999996"/>
    <n v="8552.2599999999984"/>
    <m/>
    <m/>
    <n v="0"/>
    <m/>
    <m/>
  </r>
  <r>
    <n v="519"/>
    <s v="AXA vue 751-2001172-05"/>
    <d v="2009-09-11T00:00:00"/>
    <x v="8"/>
    <x v="2"/>
    <x v="3"/>
    <x v="6"/>
    <s v="remboursement double paiement"/>
    <m/>
    <m/>
    <m/>
    <n v="501080.43000000034"/>
    <m/>
    <m/>
    <n v="544.39"/>
    <n v="9096.6499999999978"/>
    <m/>
    <m/>
    <n v="544.39"/>
    <m/>
    <m/>
  </r>
  <r>
    <n v="520"/>
    <s v="AXA vue 751-2001172-05"/>
    <d v="2009-10-22T00:00:00"/>
    <x v="8"/>
    <x v="7"/>
    <x v="7"/>
    <x v="13"/>
    <s v="Acpte voiture"/>
    <m/>
    <m/>
    <m/>
    <n v="501080.43000000034"/>
    <m/>
    <m/>
    <n v="-3000"/>
    <n v="6096.6499999999978"/>
    <m/>
    <m/>
    <n v="-3000"/>
    <m/>
    <n v="-3000"/>
  </r>
  <r>
    <n v="521"/>
    <s v="AXA vue 751-2001172-05"/>
    <d v="2009-11-10T00:00:00"/>
    <x v="8"/>
    <x v="7"/>
    <x v="7"/>
    <x v="13"/>
    <m/>
    <m/>
    <m/>
    <m/>
    <n v="501080.43000000034"/>
    <m/>
    <m/>
    <n v="-3000"/>
    <n v="3096.6499999999978"/>
    <m/>
    <m/>
    <n v="-3000"/>
    <m/>
    <n v="-3000"/>
  </r>
  <r>
    <n v="522"/>
    <s v="AXA vue 751-2001172-05"/>
    <d v="2009-11-24T00:00:00"/>
    <x v="8"/>
    <x v="7"/>
    <x v="7"/>
    <x v="13"/>
    <s v="Plomberie"/>
    <m/>
    <m/>
    <m/>
    <n v="501080.43000000034"/>
    <m/>
    <m/>
    <n v="-1000"/>
    <n v="2096.6499999999978"/>
    <m/>
    <m/>
    <n v="-1000"/>
    <m/>
    <n v="-1000"/>
  </r>
  <r>
    <n v="523"/>
    <s v="AXA vue 751-2001172-05"/>
    <d v="2009-12-10T00:00:00"/>
    <x v="8"/>
    <x v="2"/>
    <x v="1"/>
    <x v="30"/>
    <s v="3021764D"/>
    <n v="1420253687"/>
    <m/>
    <n v="40000"/>
    <n v="541080.4300000004"/>
    <m/>
    <m/>
    <n v="40000"/>
    <n v="42096.649999999994"/>
    <m/>
    <m/>
    <n v="0"/>
    <m/>
    <m/>
  </r>
  <r>
    <n v="524"/>
    <s v="AXA vue 751-2001172-05"/>
    <d v="2009-12-10T00:00:00"/>
    <x v="8"/>
    <x v="7"/>
    <x v="7"/>
    <x v="13"/>
    <s v="Economat"/>
    <m/>
    <m/>
    <m/>
    <n v="541080.4300000004"/>
    <m/>
    <m/>
    <n v="-5000"/>
    <n v="37096.649999999994"/>
    <m/>
    <m/>
    <n v="-5000"/>
    <m/>
    <n v="-5000"/>
  </r>
  <r>
    <n v="525"/>
    <s v="AXA vue 751-2001172-05"/>
    <d v="2009-12-18T00:00:00"/>
    <x v="8"/>
    <x v="4"/>
    <x v="3"/>
    <x v="9"/>
    <m/>
    <n v="68210573060"/>
    <m/>
    <n v="-1961.18"/>
    <n v="539119.25000000035"/>
    <m/>
    <m/>
    <n v="-1961.18"/>
    <n v="35135.469999999994"/>
    <m/>
    <m/>
    <n v="0"/>
    <m/>
    <m/>
  </r>
  <r>
    <n v="526"/>
    <s v="AXA vue 751-2001172-05"/>
    <d v="2009-12-18T00:00:00"/>
    <x v="8"/>
    <x v="4"/>
    <x v="3"/>
    <x v="53"/>
    <m/>
    <n v="1458107939"/>
    <m/>
    <n v="-3847.8"/>
    <n v="535271.4500000003"/>
    <m/>
    <m/>
    <n v="-3847.8"/>
    <n v="31287.669999999995"/>
    <m/>
    <m/>
    <n v="0"/>
    <m/>
    <m/>
  </r>
  <r>
    <n v="527"/>
    <s v="AXA vue 751-2001172-05"/>
    <d v="2009-12-18T00:00:00"/>
    <x v="8"/>
    <x v="4"/>
    <x v="3"/>
    <x v="24"/>
    <m/>
    <n v="776599331674"/>
    <m/>
    <n v="-16468.48"/>
    <n v="518802.97000000032"/>
    <n v="478803.07"/>
    <m/>
    <n v="-16468.48"/>
    <n v="14819.189999999995"/>
    <n v="14819.19"/>
    <m/>
    <n v="0"/>
    <m/>
    <m/>
  </r>
  <r>
    <n v="528"/>
    <s v="AXA vue 751-2001172-05"/>
    <d v="2010-01-01T00:00:00"/>
    <x v="9"/>
    <x v="6"/>
    <x v="6"/>
    <x v="12"/>
    <m/>
    <m/>
    <m/>
    <m/>
    <n v="518802.97000000032"/>
    <m/>
    <m/>
    <n v="-5.61"/>
    <n v="14813.579999999994"/>
    <n v="14813.58"/>
    <m/>
    <n v="-5.61"/>
    <m/>
    <m/>
  </r>
  <r>
    <n v="529"/>
    <s v="AXA vue 751-2001172-05"/>
    <d v="2010-01-01T00:00:00"/>
    <x v="9"/>
    <x v="13"/>
    <x v="11"/>
    <x v="59"/>
    <m/>
    <m/>
    <m/>
    <n v="14124.68"/>
    <n v="532927.65000000037"/>
    <m/>
    <m/>
    <m/>
    <n v="14813.579999999994"/>
    <m/>
    <m/>
    <n v="-14124.68"/>
    <m/>
    <m/>
  </r>
  <r>
    <n v="530"/>
    <s v="AXA vue 751-2001172-05"/>
    <d v="2010-01-01T00:00:00"/>
    <x v="9"/>
    <x v="14"/>
    <x v="11"/>
    <x v="59"/>
    <m/>
    <m/>
    <m/>
    <n v="-2118.6999999999998"/>
    <n v="530808.95000000042"/>
    <m/>
    <m/>
    <m/>
    <n v="14813.579999999994"/>
    <m/>
    <m/>
    <n v="2118.6999999999998"/>
    <m/>
    <m/>
  </r>
  <r>
    <n v="531"/>
    <s v="AXA vue 751-2001172-05"/>
    <d v="2010-01-01T00:00:00"/>
    <x v="9"/>
    <x v="15"/>
    <x v="11"/>
    <x v="59"/>
    <m/>
    <m/>
    <m/>
    <n v="-19.5"/>
    <n v="530789.45000000042"/>
    <m/>
    <m/>
    <m/>
    <n v="14813.579999999994"/>
    <m/>
    <m/>
    <n v="19.5"/>
    <m/>
    <m/>
  </r>
  <r>
    <n v="533"/>
    <s v="AXA vue 751-2001172-05"/>
    <d v="2010-01-14T00:00:00"/>
    <x v="9"/>
    <x v="7"/>
    <x v="7"/>
    <x v="13"/>
    <s v="Trésorerie"/>
    <m/>
    <m/>
    <m/>
    <n v="530789.45000000042"/>
    <m/>
    <m/>
    <n v="-2000"/>
    <n v="12813.579999999994"/>
    <m/>
    <m/>
    <n v="-2000"/>
    <m/>
    <n v="-2000"/>
  </r>
  <r>
    <n v="534"/>
    <s v="AXA vue 751-2001172-05"/>
    <d v="2010-01-19T00:00:00"/>
    <x v="9"/>
    <x v="7"/>
    <x v="7"/>
    <x v="13"/>
    <m/>
    <m/>
    <m/>
    <m/>
    <n v="530789.45000000042"/>
    <m/>
    <m/>
    <n v="-3000"/>
    <n v="9813.5799999999945"/>
    <m/>
    <m/>
    <n v="-3000"/>
    <m/>
    <n v="-3000"/>
  </r>
  <r>
    <n v="535"/>
    <s v="AXA vue 751-2001172-05"/>
    <d v="2010-02-02T00:00:00"/>
    <x v="9"/>
    <x v="7"/>
    <x v="7"/>
    <x v="13"/>
    <m/>
    <m/>
    <m/>
    <m/>
    <n v="530789.45000000042"/>
    <m/>
    <m/>
    <n v="-2500"/>
    <n v="7313.5799999999945"/>
    <m/>
    <m/>
    <n v="-2500"/>
    <m/>
    <n v="-2500"/>
  </r>
  <r>
    <n v="536"/>
    <s v="AXA vue 751-2001172-05"/>
    <d v="2010-02-22T00:00:00"/>
    <x v="9"/>
    <x v="7"/>
    <x v="7"/>
    <x v="13"/>
    <m/>
    <m/>
    <m/>
    <m/>
    <n v="530789.45000000042"/>
    <m/>
    <m/>
    <n v="-2000"/>
    <n v="5313.5799999999945"/>
    <m/>
    <m/>
    <n v="-2000"/>
    <m/>
    <n v="-2000"/>
  </r>
  <r>
    <n v="537"/>
    <s v="AXA vue 751-2001172-05"/>
    <d v="2010-03-01T00:00:00"/>
    <x v="9"/>
    <x v="4"/>
    <x v="3"/>
    <x v="61"/>
    <m/>
    <n v="96363600073"/>
    <m/>
    <n v="-154.37"/>
    <n v="530635.08000000042"/>
    <m/>
    <m/>
    <n v="-154.37"/>
    <n v="5159.2099999999946"/>
    <m/>
    <m/>
    <n v="0"/>
    <m/>
    <m/>
  </r>
  <r>
    <n v="538"/>
    <s v="AXA vue 751-2001172-05"/>
    <d v="2010-03-01T00:00:00"/>
    <x v="9"/>
    <x v="4"/>
    <x v="8"/>
    <x v="37"/>
    <m/>
    <n v="68320911254"/>
    <m/>
    <n v="-1454.92"/>
    <n v="529180.16000000038"/>
    <m/>
    <m/>
    <n v="-1454.92"/>
    <n v="3704.2899999999945"/>
    <n v="3704.29"/>
    <m/>
    <n v="0"/>
    <m/>
    <m/>
  </r>
  <r>
    <n v="539"/>
    <s v="AXA vue 751-2001172-05"/>
    <d v="2010-06-14T00:00:00"/>
    <x v="9"/>
    <x v="2"/>
    <x v="1"/>
    <x v="30"/>
    <s v="3021764D"/>
    <n v="1420253687"/>
    <m/>
    <n v="20000"/>
    <n v="549180.16000000038"/>
    <m/>
    <m/>
    <n v="20000"/>
    <n v="23704.289999999994"/>
    <m/>
    <m/>
    <n v="0"/>
    <m/>
    <m/>
  </r>
  <r>
    <n v="540"/>
    <s v="AXA vue 751-2001172-05"/>
    <d v="2010-06-14T00:00:00"/>
    <x v="9"/>
    <x v="4"/>
    <x v="3"/>
    <x v="11"/>
    <s v="01/04"/>
    <s v="611048577064"/>
    <m/>
    <n v="-2032.8"/>
    <n v="547147.36000000034"/>
    <m/>
    <m/>
    <n v="-2032.8"/>
    <n v="21671.489999999994"/>
    <m/>
    <m/>
    <n v="0"/>
    <m/>
    <m/>
  </r>
  <r>
    <n v="541"/>
    <s v="AXA vue 751-2001172-05"/>
    <d v="2010-06-18T00:00:00"/>
    <x v="9"/>
    <x v="4"/>
    <x v="3"/>
    <x v="11"/>
    <n v="1"/>
    <s v="611048577064"/>
    <m/>
    <n v="-125.33"/>
    <n v="547022.03000000038"/>
    <m/>
    <m/>
    <n v="-125.33"/>
    <n v="21546.159999999993"/>
    <m/>
    <m/>
    <n v="0"/>
    <m/>
    <m/>
  </r>
  <r>
    <n v="542"/>
    <s v="AXA vue 751-2001172-05"/>
    <d v="2010-06-18T00:00:00"/>
    <x v="9"/>
    <x v="4"/>
    <x v="3"/>
    <x v="11"/>
    <s v="03/04"/>
    <s v="611048577064"/>
    <m/>
    <n v="-6580.48"/>
    <n v="540441.5500000004"/>
    <m/>
    <m/>
    <n v="-6580.48"/>
    <n v="14965.679999999993"/>
    <m/>
    <m/>
    <n v="0"/>
    <m/>
    <m/>
  </r>
  <r>
    <n v="543"/>
    <s v="AXA vue 751-2001172-05"/>
    <d v="2010-06-18T00:00:00"/>
    <x v="9"/>
    <x v="4"/>
    <x v="3"/>
    <x v="11"/>
    <s v="02/04"/>
    <s v="611048577064"/>
    <m/>
    <n v="-1694"/>
    <n v="538747.5500000004"/>
    <m/>
    <m/>
    <n v="-1694"/>
    <n v="13271.679999999993"/>
    <m/>
    <m/>
    <n v="0"/>
    <m/>
    <m/>
  </r>
  <r>
    <n v="544"/>
    <s v="AXA vue 751-2001172-05"/>
    <d v="2010-07-05T00:00:00"/>
    <x v="9"/>
    <x v="4"/>
    <x v="3"/>
    <x v="62"/>
    <s v="43/2010"/>
    <s v="732002773443"/>
    <m/>
    <n v="-7260"/>
    <n v="531487.5500000004"/>
    <m/>
    <m/>
    <n v="-7260"/>
    <n v="6011.679999999993"/>
    <m/>
    <m/>
    <n v="0"/>
    <m/>
    <m/>
  </r>
  <r>
    <n v="545"/>
    <s v="AXA vue 751-2001172-05"/>
    <d v="2010-07-05T00:00:00"/>
    <x v="9"/>
    <x v="4"/>
    <x v="3"/>
    <x v="9"/>
    <n v="101107"/>
    <s v="340037550051"/>
    <m/>
    <n v="-684.16"/>
    <n v="530803.39000000036"/>
    <m/>
    <m/>
    <n v="-684.16"/>
    <n v="5327.5199999999932"/>
    <m/>
    <m/>
    <n v="0"/>
    <m/>
    <m/>
  </r>
  <r>
    <n v="546"/>
    <s v="AXA vue 751-2001172-05"/>
    <d v="2010-10-21T00:00:00"/>
    <x v="9"/>
    <x v="7"/>
    <x v="7"/>
    <x v="13"/>
    <m/>
    <m/>
    <m/>
    <m/>
    <n v="530803.39000000036"/>
    <m/>
    <m/>
    <n v="-5000"/>
    <n v="327.51999999999316"/>
    <m/>
    <m/>
    <n v="-5000"/>
    <m/>
    <n v="-5000"/>
  </r>
  <r>
    <n v="547"/>
    <s v="AXA vue 751-2001172-05"/>
    <d v="2010-10-22T00:00:00"/>
    <x v="9"/>
    <x v="2"/>
    <x v="1"/>
    <x v="30"/>
    <s v="3021764D"/>
    <n v="1420253687"/>
    <m/>
    <n v="40000"/>
    <n v="570803.39000000036"/>
    <m/>
    <m/>
    <n v="40000"/>
    <n v="40327.51999999999"/>
    <n v="40327.519999999997"/>
    <m/>
    <n v="0"/>
    <m/>
    <m/>
  </r>
  <r>
    <n v="548"/>
    <s v="AXA vue 751-2001172-05"/>
    <d v="2010-10-29T00:00:00"/>
    <x v="9"/>
    <x v="7"/>
    <x v="7"/>
    <x v="13"/>
    <m/>
    <m/>
    <m/>
    <m/>
    <n v="570803.39000000036"/>
    <m/>
    <m/>
    <n v="-5000"/>
    <n v="35327.51999999999"/>
    <m/>
    <m/>
    <n v="-5000"/>
    <m/>
    <n v="-5000"/>
  </r>
  <r>
    <n v="549"/>
    <s v="AXA vue 751-2001172-05"/>
    <d v="2010-11-02T00:00:00"/>
    <x v="9"/>
    <x v="4"/>
    <x v="3"/>
    <x v="9"/>
    <n v="101225"/>
    <s v="340037550051"/>
    <m/>
    <n v="-158.75"/>
    <n v="570644.64000000036"/>
    <m/>
    <m/>
    <n v="-158.75"/>
    <n v="35168.76999999999"/>
    <m/>
    <m/>
    <n v="0"/>
    <m/>
    <m/>
  </r>
  <r>
    <n v="550"/>
    <s v="AXA vue 751-2001172-05"/>
    <d v="2010-11-02T00:00:00"/>
    <x v="9"/>
    <x v="4"/>
    <x v="3"/>
    <x v="11"/>
    <s v="01/10"/>
    <s v="732002773443"/>
    <m/>
    <n v="-2994.75"/>
    <n v="567649.89000000036"/>
    <m/>
    <m/>
    <n v="-2994.75"/>
    <n v="32174.01999999999"/>
    <m/>
    <m/>
    <n v="0"/>
    <m/>
    <m/>
  </r>
  <r>
    <n v="551"/>
    <s v="AXA vue 751-2001172-05"/>
    <d v="2010-11-02T00:00:00"/>
    <x v="9"/>
    <x v="4"/>
    <x v="3"/>
    <x v="63"/>
    <n v="641"/>
    <n v="1419894686"/>
    <m/>
    <n v="-4563.51"/>
    <n v="563086.38000000035"/>
    <m/>
    <m/>
    <n v="-4563.51"/>
    <n v="27610.509999999987"/>
    <m/>
    <m/>
    <n v="0"/>
    <m/>
    <m/>
  </r>
  <r>
    <n v="552"/>
    <s v="AXA vue 751-2001172-05"/>
    <d v="2010-11-02T00:00:00"/>
    <x v="9"/>
    <x v="4"/>
    <x v="3"/>
    <x v="63"/>
    <n v="681"/>
    <n v="1419894686"/>
    <m/>
    <n v="-5593.46"/>
    <n v="557492.92000000039"/>
    <m/>
    <m/>
    <n v="-5593.46"/>
    <n v="22017.049999999988"/>
    <m/>
    <m/>
    <n v="0"/>
    <m/>
    <m/>
  </r>
  <r>
    <n v="553"/>
    <s v="AXA vue 751-2001172-05"/>
    <d v="2010-11-02T00:00:00"/>
    <x v="9"/>
    <x v="4"/>
    <x v="3"/>
    <x v="11"/>
    <s v="02/10"/>
    <s v="611048577064"/>
    <m/>
    <n v="-326.7"/>
    <n v="557166.22000000044"/>
    <m/>
    <m/>
    <n v="-326.7"/>
    <n v="21690.349999999988"/>
    <m/>
    <m/>
    <n v="0"/>
    <m/>
    <m/>
  </r>
  <r>
    <n v="554"/>
    <s v="AXA vue 751-2001172-05"/>
    <d v="2010-11-02T00:00:00"/>
    <x v="9"/>
    <x v="4"/>
    <x v="3"/>
    <x v="11"/>
    <s v="01/10"/>
    <s v="611048577064"/>
    <m/>
    <n v="-2994.75"/>
    <n v="554171.47000000044"/>
    <m/>
    <m/>
    <n v="-2994.75"/>
    <n v="18695.599999999988"/>
    <m/>
    <m/>
    <n v="0"/>
    <m/>
    <m/>
  </r>
  <r>
    <n v="555"/>
    <s v="AXA vue 751-2001172-05"/>
    <d v="2010-11-22T00:00:00"/>
    <x v="9"/>
    <x v="2"/>
    <x v="3"/>
    <x v="62"/>
    <s v="Erreur"/>
    <s v="732002773443"/>
    <m/>
    <n v="2994.75"/>
    <n v="557166.22000000044"/>
    <n v="557166.31999999995"/>
    <m/>
    <n v="2994.75"/>
    <n v="21690.349999999988"/>
    <m/>
    <m/>
    <n v="0"/>
    <m/>
    <m/>
  </r>
  <r>
    <n v="556"/>
    <s v="AXA vue 751-2001172-05"/>
    <d v="2010-12-02T00:00:00"/>
    <x v="9"/>
    <x v="7"/>
    <x v="7"/>
    <x v="13"/>
    <m/>
    <m/>
    <m/>
    <m/>
    <n v="557166.22000000044"/>
    <m/>
    <m/>
    <n v="-5000"/>
    <n v="16690.349999999988"/>
    <m/>
    <m/>
    <n v="-5000"/>
    <m/>
    <n v="-5000"/>
  </r>
  <r>
    <n v="557"/>
    <s v="AXA vue 751-2001172-05"/>
    <d v="2011-01-01T00:00:00"/>
    <x v="10"/>
    <x v="6"/>
    <x v="6"/>
    <x v="12"/>
    <m/>
    <m/>
    <m/>
    <m/>
    <n v="557166.22000000044"/>
    <m/>
    <m/>
    <n v="-27.57"/>
    <n v="16662.779999999988"/>
    <n v="16662.78"/>
    <m/>
    <n v="-27.57"/>
    <m/>
    <m/>
  </r>
  <r>
    <n v="558"/>
    <s v="AXA vue 751-2001172-05"/>
    <d v="2011-01-03T00:00:00"/>
    <x v="10"/>
    <x v="13"/>
    <x v="11"/>
    <x v="59"/>
    <m/>
    <m/>
    <m/>
    <n v="11143"/>
    <n v="568309.22000000044"/>
    <m/>
    <m/>
    <m/>
    <n v="16662.779999999988"/>
    <m/>
    <m/>
    <n v="-11143"/>
    <m/>
    <m/>
  </r>
  <r>
    <n v="559"/>
    <s v="AXA vue 751-2001172-05"/>
    <d v="2011-01-03T00:00:00"/>
    <x v="10"/>
    <x v="14"/>
    <x v="11"/>
    <x v="59"/>
    <m/>
    <m/>
    <m/>
    <n v="-1671"/>
    <n v="566638.22000000044"/>
    <m/>
    <m/>
    <m/>
    <n v="16662.779999999988"/>
    <m/>
    <m/>
    <n v="1671"/>
    <m/>
    <m/>
  </r>
  <r>
    <n v="560"/>
    <s v="AXA vue 751-2001172-05"/>
    <d v="2011-01-03T00:00:00"/>
    <x v="10"/>
    <x v="15"/>
    <x v="11"/>
    <x v="59"/>
    <m/>
    <m/>
    <m/>
    <n v="-20"/>
    <n v="566618.22000000044"/>
    <m/>
    <m/>
    <m/>
    <n v="16662.779999999988"/>
    <m/>
    <m/>
    <n v="20"/>
    <m/>
    <m/>
  </r>
  <r>
    <n v="561"/>
    <s v="AXA vue 751-2001172-05"/>
    <d v="2011-02-08T00:00:00"/>
    <x v="10"/>
    <x v="4"/>
    <x v="3"/>
    <x v="11"/>
    <m/>
    <s v="611048577064'"/>
    <m/>
    <n v="-2178"/>
    <n v="564440.22000000044"/>
    <m/>
    <m/>
    <n v="-2178"/>
    <n v="14484.779999999988"/>
    <m/>
    <m/>
    <n v="0"/>
    <m/>
    <m/>
  </r>
  <r>
    <n v="562"/>
    <s v="AXA vue 751-2001172-05"/>
    <d v="2011-02-22T00:00:00"/>
    <x v="10"/>
    <x v="4"/>
    <x v="3"/>
    <x v="11"/>
    <m/>
    <s v="611048577064'"/>
    <m/>
    <n v="-2320.85"/>
    <n v="562119.37000000046"/>
    <m/>
    <m/>
    <n v="-2320.85"/>
    <n v="12163.929999999988"/>
    <m/>
    <m/>
    <n v="0"/>
    <m/>
    <m/>
  </r>
  <r>
    <n v="563"/>
    <s v="AXA vue 751-2001172-05"/>
    <d v="2011-02-22T00:00:00"/>
    <x v="10"/>
    <x v="4"/>
    <x v="3"/>
    <x v="11"/>
    <m/>
    <s v="611048577064'"/>
    <m/>
    <n v="-1742.4"/>
    <n v="560376.97000000044"/>
    <m/>
    <m/>
    <n v="-1742.4"/>
    <n v="10421.529999999988"/>
    <m/>
    <m/>
    <n v="0"/>
    <m/>
    <m/>
  </r>
  <r>
    <n v="564"/>
    <s v="AXA vue 751-2001172-05"/>
    <d v="2011-04-05T00:00:00"/>
    <x v="10"/>
    <x v="4"/>
    <x v="3"/>
    <x v="11"/>
    <m/>
    <s v="611048577064'"/>
    <m/>
    <n v="-2242.92"/>
    <n v="558134.0500000004"/>
    <m/>
    <m/>
    <n v="-2242.92"/>
    <n v="8178.6099999999878"/>
    <m/>
    <m/>
    <n v="0"/>
    <m/>
    <m/>
  </r>
  <r>
    <n v="565"/>
    <s v="AXA vue 751-2001172-05"/>
    <d v="2011-02-22T00:00:00"/>
    <x v="10"/>
    <x v="4"/>
    <x v="3"/>
    <x v="11"/>
    <m/>
    <s v="611048577064'"/>
    <m/>
    <n v="-1742.4"/>
    <n v="556391.65000000037"/>
    <m/>
    <m/>
    <n v="-1742.4"/>
    <n v="6436.2099999999882"/>
    <m/>
    <m/>
    <n v="0"/>
    <m/>
    <m/>
  </r>
  <r>
    <n v="566"/>
    <s v="AXA vue 751-2001172-05"/>
    <d v="2011-06-06T00:00:00"/>
    <x v="10"/>
    <x v="7"/>
    <x v="7"/>
    <x v="13"/>
    <m/>
    <m/>
    <m/>
    <m/>
    <n v="556391.65000000037"/>
    <m/>
    <m/>
    <n v="-1580"/>
    <n v="4856.2099999999882"/>
    <s v="v"/>
    <m/>
    <n v="-1580"/>
    <s v=""/>
    <n v="-1580"/>
  </r>
  <r>
    <n v="567"/>
    <s v="AXA vue 751-2001172-05"/>
    <d v="2011-06-10T00:00:00"/>
    <x v="10"/>
    <x v="4"/>
    <x v="3"/>
    <x v="9"/>
    <m/>
    <s v="340037550051'"/>
    <m/>
    <n v="-1278.5"/>
    <n v="555113.15000000037"/>
    <m/>
    <m/>
    <n v="-1278.5"/>
    <n v="3577.7099999999882"/>
    <m/>
    <m/>
    <n v="0"/>
    <m/>
    <m/>
  </r>
  <r>
    <n v="568"/>
    <s v="AXA vue 751-2001172-05"/>
    <d v="2011-06-10T00:00:00"/>
    <x v="10"/>
    <x v="4"/>
    <x v="3"/>
    <x v="11"/>
    <m/>
    <s v="611048577064'"/>
    <m/>
    <n v="-1001.18"/>
    <n v="554111.97000000032"/>
    <m/>
    <m/>
    <n v="-1001.18"/>
    <n v="2576.5299999999884"/>
    <m/>
    <m/>
    <n v="0"/>
    <m/>
    <m/>
  </r>
  <r>
    <n v="569"/>
    <s v="AXA vue 751-2001172-05"/>
    <d v="2011-06-10T00:00:00"/>
    <x v="10"/>
    <x v="4"/>
    <x v="3"/>
    <x v="64"/>
    <m/>
    <s v="348027025880"/>
    <m/>
    <n v="-1903.4"/>
    <n v="552208.5700000003"/>
    <m/>
    <m/>
    <n v="-1903.4"/>
    <n v="673.12999999998829"/>
    <m/>
    <m/>
    <n v="0"/>
    <m/>
    <m/>
  </r>
  <r>
    <n v="570"/>
    <s v="AXA vue 751-2001172-05"/>
    <d v="2011-06-14T00:00:00"/>
    <x v="10"/>
    <x v="2"/>
    <x v="1"/>
    <x v="30"/>
    <m/>
    <s v="001420253687"/>
    <m/>
    <n v="30000"/>
    <n v="582208.5700000003"/>
    <m/>
    <m/>
    <n v="30000"/>
    <n v="30673.12999999999"/>
    <m/>
    <m/>
    <n v="0"/>
    <m/>
    <m/>
  </r>
  <r>
    <n v="571"/>
    <s v="AXA vue 751-2001172-05"/>
    <d v="2011-06-14T00:00:00"/>
    <x v="10"/>
    <x v="4"/>
    <x v="3"/>
    <x v="9"/>
    <m/>
    <s v="340037550051'"/>
    <m/>
    <n v="-13382.14"/>
    <n v="568826.43000000028"/>
    <m/>
    <m/>
    <n v="-13382.14"/>
    <n v="17290.989999999991"/>
    <m/>
    <m/>
    <n v="0"/>
    <m/>
    <m/>
  </r>
  <r>
    <n v="572"/>
    <s v="AXA vue 751-2001172-05"/>
    <d v="2011-06-14T00:00:00"/>
    <x v="10"/>
    <x v="4"/>
    <x v="3"/>
    <x v="33"/>
    <m/>
    <s v="240045345884'"/>
    <m/>
    <n v="-2941.75"/>
    <n v="565884.68000000028"/>
    <m/>
    <m/>
    <n v="-2941.75"/>
    <n v="14349.239999999991"/>
    <m/>
    <m/>
    <n v="0"/>
    <m/>
    <m/>
  </r>
  <r>
    <n v="573"/>
    <s v="AXA vue 751-2001172-05"/>
    <d v="2011-06-14T00:00:00"/>
    <x v="10"/>
    <x v="4"/>
    <x v="3"/>
    <x v="64"/>
    <m/>
    <s v="348027025880"/>
    <m/>
    <n v="-481.27"/>
    <n v="565403.41000000027"/>
    <m/>
    <m/>
    <n v="-481.27"/>
    <n v="13867.96999999999"/>
    <m/>
    <m/>
    <n v="0"/>
    <m/>
    <m/>
  </r>
  <r>
    <n v="574"/>
    <s v="AXA vue 751-2001172-05"/>
    <d v="2011-06-14T00:00:00"/>
    <x v="10"/>
    <x v="4"/>
    <x v="3"/>
    <x v="11"/>
    <m/>
    <s v="611048577064'"/>
    <m/>
    <n v="-1524.6"/>
    <n v="563878.81000000029"/>
    <m/>
    <m/>
    <n v="-1524.6"/>
    <n v="12343.36999999999"/>
    <m/>
    <m/>
    <n v="0"/>
    <m/>
    <m/>
  </r>
  <r>
    <n v="575"/>
    <s v="AXA vue 751-2001172-05"/>
    <d v="2011-06-14T00:00:00"/>
    <x v="10"/>
    <x v="4"/>
    <x v="3"/>
    <x v="11"/>
    <m/>
    <s v="611048577064'"/>
    <m/>
    <n v="-2242.92"/>
    <n v="561635.89000000025"/>
    <m/>
    <m/>
    <n v="-2242.92"/>
    <n v="10100.44999999999"/>
    <m/>
    <m/>
    <n v="0"/>
    <m/>
    <m/>
  </r>
  <r>
    <n v="576"/>
    <s v="AXA vue 751-2001172-05"/>
    <d v="2011-06-14T00:00:00"/>
    <x v="10"/>
    <x v="4"/>
    <x v="3"/>
    <x v="24"/>
    <m/>
    <s v="776599331674"/>
    <m/>
    <n v="-289.19"/>
    <n v="561346.7000000003"/>
    <n v="561346.80000000005"/>
    <m/>
    <n v="-289.19"/>
    <n v="9811.2599999999893"/>
    <m/>
    <m/>
    <n v="0"/>
    <m/>
    <m/>
  </r>
  <r>
    <n v="577"/>
    <s v="AXA vue 751-2001172-05"/>
    <d v="2011-06-16T00:00:00"/>
    <x v="10"/>
    <x v="16"/>
    <x v="3"/>
    <x v="11"/>
    <m/>
    <s v="611048577064'"/>
    <m/>
    <m/>
    <n v="561346.7000000003"/>
    <m/>
    <m/>
    <n v="1524.6"/>
    <n v="11335.85999999999"/>
    <m/>
    <m/>
    <n v="1524.6"/>
    <n v="1524.6"/>
    <m/>
  </r>
  <r>
    <n v="578"/>
    <s v="AXA vue 751-2001172-05"/>
    <d v="2011-09-15T00:00:00"/>
    <x v="10"/>
    <x v="4"/>
    <x v="3"/>
    <x v="65"/>
    <m/>
    <m/>
    <m/>
    <m/>
    <n v="561346.7000000003"/>
    <m/>
    <m/>
    <n v="-182.11"/>
    <n v="11153.749999999989"/>
    <m/>
    <m/>
    <n v="-182.11"/>
    <s v=""/>
    <m/>
  </r>
  <r>
    <n v="579"/>
    <s v="AXA vue 751-2001172-05"/>
    <d v="2012-01-01T00:00:00"/>
    <x v="11"/>
    <x v="6"/>
    <x v="6"/>
    <x v="12"/>
    <m/>
    <m/>
    <m/>
    <m/>
    <n v="561346.7000000003"/>
    <n v="561346.80000000005"/>
    <m/>
    <n v="-20.43"/>
    <n v="11133.319999999989"/>
    <m/>
    <m/>
    <n v="-20.43"/>
    <s v=""/>
    <m/>
  </r>
  <r>
    <n v="580"/>
    <s v="AXA vue 751-2001172-05"/>
    <d v="2012-03-29T00:00:00"/>
    <x v="11"/>
    <x v="7"/>
    <x v="7"/>
    <x v="13"/>
    <m/>
    <m/>
    <m/>
    <m/>
    <m/>
    <m/>
    <m/>
    <n v="-3000"/>
    <n v="8133.3199999999888"/>
    <m/>
    <m/>
    <n v="-3000"/>
    <s v=""/>
    <n v="-3000"/>
  </r>
  <r>
    <n v="581"/>
    <s v="AXA vue 751-2001172-05"/>
    <d v="2012-04-04T00:00:00"/>
    <x v="11"/>
    <x v="7"/>
    <x v="7"/>
    <x v="13"/>
    <m/>
    <m/>
    <m/>
    <m/>
    <m/>
    <m/>
    <m/>
    <n v="-5000"/>
    <n v="3133.3199999999888"/>
    <m/>
    <m/>
    <n v="-5000"/>
    <s v=""/>
    <n v="-5000"/>
  </r>
  <r>
    <n v="582"/>
    <s v="AXA vue 751-2001172-05"/>
    <d v="2013-01-02T00:00:00"/>
    <x v="12"/>
    <x v="6"/>
    <x v="6"/>
    <x v="12"/>
    <m/>
    <m/>
    <m/>
    <m/>
    <m/>
    <m/>
    <m/>
    <n v="-15.98"/>
    <n v="3117.3399999999888"/>
    <m/>
    <m/>
    <n v="-15.98"/>
    <s v=""/>
    <m/>
  </r>
  <r>
    <n v="583"/>
    <s v="AXA vue 751-2001172-05"/>
    <d v="2013-01-01T00:00:00"/>
    <x v="12"/>
    <x v="4"/>
    <x v="3"/>
    <x v="66"/>
    <m/>
    <s v="630 125008407"/>
    <m/>
    <m/>
    <m/>
    <m/>
    <m/>
    <n v="-800"/>
    <n v="2317.3399999999888"/>
    <m/>
    <m/>
    <n v="-800"/>
    <s v=""/>
    <m/>
  </r>
  <r>
    <n v="584"/>
    <s v="AXA vue 751-2001172-05"/>
    <d v="2014-01-02T00:00:00"/>
    <x v="13"/>
    <x v="6"/>
    <x v="6"/>
    <x v="12"/>
    <m/>
    <m/>
    <m/>
    <m/>
    <m/>
    <m/>
    <m/>
    <n v="-20.149999999999999"/>
    <n v="2297.1899999999887"/>
    <n v="2297.19"/>
    <m/>
    <n v="-20.149999999999999"/>
    <s v=""/>
    <m/>
  </r>
  <r>
    <n v="585"/>
    <s v="AXA épargne 755-4047425-56"/>
    <d v="2001-11-26T00:00:00"/>
    <x v="0"/>
    <x v="17"/>
    <x v="0"/>
    <x v="67"/>
    <m/>
    <m/>
    <m/>
    <m/>
    <m/>
    <m/>
    <m/>
    <m/>
    <n v="0"/>
    <m/>
    <m/>
    <n v="0"/>
    <m/>
    <m/>
  </r>
  <r>
    <n v="586"/>
    <s v="AXA épargne 755-4047425-56"/>
    <d v="2001-11-26T00:00:00"/>
    <x v="0"/>
    <x v="2"/>
    <x v="5"/>
    <x v="10"/>
    <s v="15 millions BEF - vérifié avec vue"/>
    <s v="755-4047425-56"/>
    <m/>
    <m/>
    <m/>
    <m/>
    <m/>
    <n v="371840.29"/>
    <n v="371840.29"/>
    <n v="371840.29"/>
    <m/>
    <n v="371840.29"/>
    <m/>
    <m/>
  </r>
  <r>
    <n v="587"/>
    <s v="AXA épargne 755-4047425-56"/>
    <d v="2001-12-12T00:00:00"/>
    <x v="0"/>
    <x v="5"/>
    <x v="5"/>
    <x v="10"/>
    <s v="8 millions BEF - vérifié avec vue"/>
    <s v="755-4047425-56"/>
    <m/>
    <m/>
    <m/>
    <m/>
    <m/>
    <n v="-198314.82"/>
    <n v="173525.46999999997"/>
    <m/>
    <m/>
    <n v="-198314.82"/>
    <m/>
    <m/>
  </r>
  <r>
    <n v="588"/>
    <s v="AXA épargne 755-4047425-56"/>
    <d v="2001-12-20T00:00:00"/>
    <x v="0"/>
    <x v="6"/>
    <x v="6"/>
    <x v="12"/>
    <m/>
    <m/>
    <m/>
    <m/>
    <m/>
    <m/>
    <m/>
    <n v="356.76"/>
    <n v="173882.22999999998"/>
    <m/>
    <m/>
    <n v="356.76"/>
    <m/>
    <m/>
  </r>
  <r>
    <n v="589"/>
    <s v="AXA épargne 755-4047425-56"/>
    <d v="2002-01-17T00:00:00"/>
    <x v="1"/>
    <x v="5"/>
    <x v="5"/>
    <x v="10"/>
    <s v="vérifié avec vue"/>
    <s v="755-4047425-56"/>
    <m/>
    <m/>
    <m/>
    <m/>
    <m/>
    <n v="-150000"/>
    <n v="23882.229999999981"/>
    <m/>
    <m/>
    <n v="-150000"/>
    <m/>
    <m/>
  </r>
  <r>
    <n v="590"/>
    <s v="AXA épargne 755-4047425-56"/>
    <d v="2002-03-20T00:00:00"/>
    <x v="1"/>
    <x v="7"/>
    <x v="7"/>
    <x v="13"/>
    <s v="Acompte KONE"/>
    <m/>
    <m/>
    <m/>
    <m/>
    <m/>
    <m/>
    <n v="-2500"/>
    <n v="21382.229999999981"/>
    <m/>
    <m/>
    <n v="-2500"/>
    <s v=""/>
    <n v="-2500"/>
  </r>
  <r>
    <n v="591"/>
    <s v="AXA épargne 755-4047425-56"/>
    <d v="2002-03-20T00:00:00"/>
    <x v="1"/>
    <x v="7"/>
    <x v="7"/>
    <x v="13"/>
    <s v="Honoraires Architecte"/>
    <m/>
    <m/>
    <m/>
    <m/>
    <m/>
    <m/>
    <n v="-7000"/>
    <n v="14382.229999999981"/>
    <m/>
    <m/>
    <n v="-7000"/>
    <s v=""/>
    <n v="-7000"/>
  </r>
  <r>
    <n v="592"/>
    <s v="AXA épargne 755-4047425-56"/>
    <d v="2002-04-20T00:00:00"/>
    <x v="1"/>
    <x v="7"/>
    <x v="7"/>
    <x v="13"/>
    <s v="Travaux toiture"/>
    <m/>
    <m/>
    <m/>
    <m/>
    <m/>
    <m/>
    <n v="-3500"/>
    <n v="10882.229999999981"/>
    <m/>
    <m/>
    <n v="-3500"/>
    <s v=""/>
    <n v="-3500"/>
  </r>
  <r>
    <n v="593"/>
    <s v="AXA épargne 755-4047425-56"/>
    <d v="2002-04-29T00:00:00"/>
    <x v="1"/>
    <x v="7"/>
    <x v="7"/>
    <x v="13"/>
    <s v="Etat n°10 Vrancken"/>
    <m/>
    <m/>
    <m/>
    <m/>
    <m/>
    <m/>
    <n v="-2500"/>
    <n v="8382.2299999999814"/>
    <m/>
    <m/>
    <n v="-2500"/>
    <s v=""/>
    <n v="-2500"/>
  </r>
  <r>
    <n v="594"/>
    <s v="AXA épargne 755-4047425-56"/>
    <d v="2002-04-29T00:00:00"/>
    <x v="1"/>
    <x v="7"/>
    <x v="7"/>
    <x v="13"/>
    <s v="Kone 5eme acompte"/>
    <m/>
    <m/>
    <m/>
    <m/>
    <m/>
    <m/>
    <n v="-3000"/>
    <n v="5382.2299999999814"/>
    <m/>
    <m/>
    <n v="-3000"/>
    <s v=""/>
    <n v="-3000"/>
  </r>
  <r>
    <n v="595"/>
    <s v="AXA épargne 755-4047425-56"/>
    <d v="2002-06-19T00:00:00"/>
    <x v="1"/>
    <x v="7"/>
    <x v="7"/>
    <x v="13"/>
    <s v="Lemoine fact 15"/>
    <m/>
    <m/>
    <m/>
    <m/>
    <m/>
    <m/>
    <n v="-5000"/>
    <n v="382.22999999998137"/>
    <n v="382.23"/>
    <m/>
    <n v="-5000"/>
    <s v=""/>
    <n v="-5000"/>
  </r>
  <r>
    <n v="596"/>
    <s v="AXA épargne 755-4047425-56"/>
    <d v="2002-10-30T00:00:00"/>
    <x v="1"/>
    <x v="5"/>
    <x v="5"/>
    <x v="10"/>
    <s v="vérifié avec vue"/>
    <s v="755-4047425-56"/>
    <m/>
    <m/>
    <m/>
    <m/>
    <m/>
    <n v="9000"/>
    <n v="9382.2299999999814"/>
    <m/>
    <m/>
    <n v="9000"/>
    <m/>
    <m/>
  </r>
  <r>
    <n v="597"/>
    <s v="AXA épargne 755-4047425-56"/>
    <d v="2002-10-31T00:00:00"/>
    <x v="1"/>
    <x v="7"/>
    <x v="7"/>
    <x v="13"/>
    <m/>
    <m/>
    <m/>
    <m/>
    <m/>
    <m/>
    <m/>
    <n v="-1000"/>
    <n v="8382.2299999999814"/>
    <m/>
    <m/>
    <n v="-1000"/>
    <s v=""/>
    <n v="-1000"/>
  </r>
  <r>
    <n v="598"/>
    <s v="AXA épargne 755-4047425-56"/>
    <d v="2002-11-07T00:00:00"/>
    <x v="1"/>
    <x v="7"/>
    <x v="7"/>
    <x v="13"/>
    <s v="Honoraires Architecte"/>
    <m/>
    <m/>
    <m/>
    <m/>
    <m/>
    <m/>
    <n v="-1000"/>
    <n v="7382.2299999999814"/>
    <m/>
    <m/>
    <n v="-1000"/>
    <s v=""/>
    <n v="-1000"/>
  </r>
  <r>
    <n v="599"/>
    <s v="AXA épargne 755-4047425-56"/>
    <d v="2002-11-15T00:00:00"/>
    <x v="1"/>
    <x v="7"/>
    <x v="7"/>
    <x v="13"/>
    <s v="Acompte KONE"/>
    <m/>
    <m/>
    <m/>
    <m/>
    <m/>
    <m/>
    <n v="-2000"/>
    <n v="5382.2299999999814"/>
    <m/>
    <m/>
    <n v="-2000"/>
    <s v=""/>
    <n v="-2000"/>
  </r>
  <r>
    <n v="600"/>
    <s v="AXA épargne 755-4047425-56"/>
    <d v="2002-11-29T00:00:00"/>
    <x v="1"/>
    <x v="7"/>
    <x v="7"/>
    <x v="13"/>
    <m/>
    <m/>
    <m/>
    <m/>
    <m/>
    <m/>
    <m/>
    <n v="-1000"/>
    <n v="4382.2299999999814"/>
    <m/>
    <m/>
    <n v="-1000"/>
    <s v=""/>
    <n v="-1000"/>
  </r>
  <r>
    <n v="601"/>
    <s v="AXA épargne 755-4047425-56"/>
    <d v="2002-12-02T00:00:00"/>
    <x v="1"/>
    <x v="7"/>
    <x v="7"/>
    <x v="13"/>
    <s v="Acompte KONE"/>
    <m/>
    <m/>
    <m/>
    <m/>
    <m/>
    <m/>
    <n v="-2600"/>
    <n v="1782.2299999999814"/>
    <m/>
    <m/>
    <n v="-2600"/>
    <s v=""/>
    <n v="-2600"/>
  </r>
  <r>
    <n v="602"/>
    <s v="AXA épargne 755-4047425-56"/>
    <d v="2002-12-05T00:00:00"/>
    <x v="1"/>
    <x v="5"/>
    <x v="5"/>
    <x v="10"/>
    <s v="vérifié avec vue"/>
    <s v="755-4047425-56"/>
    <m/>
    <m/>
    <m/>
    <m/>
    <m/>
    <n v="20000"/>
    <n v="21782.229999999981"/>
    <m/>
    <m/>
    <n v="20000"/>
    <m/>
    <m/>
  </r>
  <r>
    <n v="603"/>
    <s v="AXA épargne 755-4047425-56"/>
    <d v="2002-12-06T00:00:00"/>
    <x v="1"/>
    <x v="7"/>
    <x v="7"/>
    <x v="13"/>
    <s v="Subsides Bureau"/>
    <m/>
    <m/>
    <m/>
    <m/>
    <m/>
    <m/>
    <n v="-2500"/>
    <n v="19282.229999999981"/>
    <m/>
    <m/>
    <n v="-2500"/>
    <s v=""/>
    <n v="-2500"/>
  </r>
  <r>
    <n v="604"/>
    <s v="AXA épargne 755-4047425-56"/>
    <d v="2002-12-10T00:00:00"/>
    <x v="1"/>
    <x v="7"/>
    <x v="7"/>
    <x v="13"/>
    <s v="Subsides Bibliothèque"/>
    <m/>
    <m/>
    <m/>
    <m/>
    <m/>
    <m/>
    <n v="-1500"/>
    <n v="17782.229999999981"/>
    <n v="17782.23"/>
    <m/>
    <n v="-1500"/>
    <s v=""/>
    <n v="-1500"/>
  </r>
  <r>
    <n v="605"/>
    <s v="AXA épargne 755-4047425-56"/>
    <d v="2002-12-12T00:00:00"/>
    <x v="1"/>
    <x v="7"/>
    <x v="7"/>
    <x v="13"/>
    <s v="Subsides Bureau"/>
    <m/>
    <m/>
    <m/>
    <m/>
    <m/>
    <m/>
    <n v="-4500"/>
    <n v="13282.229999999981"/>
    <m/>
    <m/>
    <n v="-4500"/>
    <s v=""/>
    <n v="-4500"/>
  </r>
  <r>
    <n v="606"/>
    <s v="AXA épargne 755-4047425-56"/>
    <d v="2002-12-20T00:00:00"/>
    <x v="1"/>
    <x v="7"/>
    <x v="7"/>
    <x v="13"/>
    <s v="Subsides Bureau"/>
    <m/>
    <m/>
    <m/>
    <m/>
    <m/>
    <m/>
    <n v="-5000"/>
    <n v="8282.2299999999814"/>
    <m/>
    <m/>
    <n v="-5000"/>
    <s v=""/>
    <n v="-5000"/>
  </r>
  <r>
    <n v="607"/>
    <s v="AXA épargne 755-4047425-56"/>
    <d v="2002-12-27T00:00:00"/>
    <x v="1"/>
    <x v="7"/>
    <x v="7"/>
    <x v="13"/>
    <s v="Subsides Bureau"/>
    <m/>
    <m/>
    <m/>
    <m/>
    <m/>
    <m/>
    <n v="-3500"/>
    <n v="4782.2299999999814"/>
    <m/>
    <m/>
    <n v="-3500"/>
    <m/>
    <n v="-3500"/>
  </r>
  <r>
    <n v="608"/>
    <s v="AXA épargne 755-4047425-56"/>
    <d v="2002-12-31T00:00:00"/>
    <x v="1"/>
    <x v="6"/>
    <x v="6"/>
    <x v="12"/>
    <m/>
    <m/>
    <m/>
    <m/>
    <m/>
    <m/>
    <m/>
    <n v="221.98"/>
    <n v="5004.2099999999809"/>
    <m/>
    <m/>
    <n v="221.98"/>
    <m/>
    <m/>
  </r>
  <r>
    <n v="609"/>
    <s v="AXA épargne 755-4047425-56"/>
    <d v="2003-01-08T00:00:00"/>
    <x v="2"/>
    <x v="7"/>
    <x v="7"/>
    <x v="13"/>
    <s v="Subsides Bureau"/>
    <m/>
    <m/>
    <m/>
    <m/>
    <m/>
    <m/>
    <n v="-2000"/>
    <n v="3004.2099999999809"/>
    <m/>
    <m/>
    <n v="-2000"/>
    <s v=""/>
    <n v="-2000"/>
  </r>
  <r>
    <n v="610"/>
    <s v="AXA épargne 755-4047425-56"/>
    <d v="2003-01-28T00:00:00"/>
    <x v="2"/>
    <x v="7"/>
    <x v="7"/>
    <x v="13"/>
    <m/>
    <m/>
    <m/>
    <m/>
    <m/>
    <m/>
    <m/>
    <n v="-2000"/>
    <n v="1004.2099999999809"/>
    <m/>
    <m/>
    <n v="-2000"/>
    <s v=""/>
    <n v="-2000"/>
  </r>
  <r>
    <n v="611"/>
    <s v="AXA épargne 755-4047425-56"/>
    <d v="2003-02-14T00:00:00"/>
    <x v="2"/>
    <x v="5"/>
    <x v="5"/>
    <x v="10"/>
    <s v="vérifié avec vue"/>
    <s v="755-4047425-56"/>
    <m/>
    <m/>
    <m/>
    <m/>
    <m/>
    <n v="20000"/>
    <n v="21004.209999999981"/>
    <m/>
    <m/>
    <n v="20000"/>
    <m/>
    <m/>
  </r>
  <r>
    <n v="612"/>
    <s v="AXA épargne 755-4047425-56"/>
    <d v="2003-02-14T00:00:00"/>
    <x v="2"/>
    <x v="7"/>
    <x v="7"/>
    <x v="13"/>
    <s v="Acompte KONE"/>
    <m/>
    <m/>
    <m/>
    <m/>
    <m/>
    <m/>
    <n v="-3000"/>
    <n v="18004.209999999981"/>
    <m/>
    <m/>
    <n v="-3000"/>
    <s v=""/>
    <n v="-3000"/>
  </r>
  <r>
    <n v="613"/>
    <s v="AXA épargne 755-4047425-56"/>
    <d v="2003-05-06T00:00:00"/>
    <x v="2"/>
    <x v="5"/>
    <x v="5"/>
    <x v="10"/>
    <s v="vérifié avec vue"/>
    <s v="755-4047425-56"/>
    <m/>
    <m/>
    <n v="0"/>
    <n v="394000.80000000005"/>
    <m/>
    <n v="20000"/>
    <n v="38004.209999999977"/>
    <m/>
    <m/>
    <n v="20000"/>
    <m/>
    <m/>
  </r>
  <r>
    <n v="614"/>
    <s v="AXA épargne 755-4047425-56"/>
    <d v="2003-05-09T00:00:00"/>
    <x v="2"/>
    <x v="7"/>
    <x v="7"/>
    <x v="13"/>
    <m/>
    <m/>
    <m/>
    <m/>
    <m/>
    <m/>
    <m/>
    <n v="-15000"/>
    <n v="23004.209999999977"/>
    <m/>
    <m/>
    <n v="-15000"/>
    <s v=""/>
    <n v="-15000"/>
  </r>
  <r>
    <n v="615"/>
    <s v="AXA épargne 755-4047425-56"/>
    <d v="2003-05-16T00:00:00"/>
    <x v="2"/>
    <x v="7"/>
    <x v="7"/>
    <x v="13"/>
    <m/>
    <m/>
    <m/>
    <m/>
    <m/>
    <m/>
    <m/>
    <n v="-3000"/>
    <n v="20004.209999999977"/>
    <m/>
    <m/>
    <n v="-3000"/>
    <s v=""/>
    <n v="-3000"/>
  </r>
  <r>
    <n v="616"/>
    <s v="AXA épargne 755-4047425-56"/>
    <d v="2003-05-22T00:00:00"/>
    <x v="2"/>
    <x v="7"/>
    <x v="7"/>
    <x v="13"/>
    <m/>
    <m/>
    <m/>
    <m/>
    <m/>
    <m/>
    <m/>
    <n v="-2000"/>
    <n v="18004.209999999977"/>
    <m/>
    <m/>
    <n v="-2000"/>
    <s v=""/>
    <n v="-2000"/>
  </r>
  <r>
    <n v="617"/>
    <s v="AXA épargne 755-4047425-56"/>
    <d v="2003-05-28T00:00:00"/>
    <x v="2"/>
    <x v="7"/>
    <x v="7"/>
    <x v="13"/>
    <m/>
    <m/>
    <m/>
    <m/>
    <m/>
    <m/>
    <m/>
    <n v="-4000"/>
    <n v="14004.209999999977"/>
    <m/>
    <m/>
    <n v="-4000"/>
    <s v=""/>
    <n v="-4000"/>
  </r>
  <r>
    <n v="618"/>
    <s v="AXA épargne 755-4047425-56"/>
    <d v="2003-06-17T00:00:00"/>
    <x v="2"/>
    <x v="7"/>
    <x v="7"/>
    <x v="13"/>
    <s v="Travaux toiture"/>
    <m/>
    <m/>
    <m/>
    <m/>
    <m/>
    <m/>
    <n v="-3000"/>
    <n v="11004.209999999977"/>
    <m/>
    <m/>
    <n v="-3000"/>
    <s v=""/>
    <n v="-3000"/>
  </r>
  <r>
    <n v="619"/>
    <s v="AXA épargne 755-4047425-56"/>
    <d v="2003-06-17T00:00:00"/>
    <x v="2"/>
    <x v="7"/>
    <x v="7"/>
    <x v="13"/>
    <s v="Travaux vrancken"/>
    <m/>
    <m/>
    <m/>
    <m/>
    <m/>
    <m/>
    <n v="-4000"/>
    <n v="7004.2099999999773"/>
    <m/>
    <m/>
    <n v="-4000"/>
    <s v=""/>
    <n v="-4000"/>
  </r>
  <r>
    <n v="620"/>
    <s v="AXA épargne 755-4047425-56"/>
    <d v="2003-08-19T00:00:00"/>
    <x v="2"/>
    <x v="7"/>
    <x v="7"/>
    <x v="13"/>
    <s v="Travaux vrancken"/>
    <m/>
    <m/>
    <m/>
    <m/>
    <m/>
    <m/>
    <n v="-3500"/>
    <n v="3504.2099999999773"/>
    <m/>
    <m/>
    <n v="-3500"/>
    <s v=""/>
    <n v="-3500"/>
  </r>
  <r>
    <n v="621"/>
    <s v="AXA épargne 755-4047425-56"/>
    <d v="2003-08-28T00:00:00"/>
    <x v="2"/>
    <x v="5"/>
    <x v="5"/>
    <x v="10"/>
    <s v="vérifié avec vue"/>
    <s v="755-4047425-56"/>
    <m/>
    <m/>
    <n v="0"/>
    <n v="393619.65"/>
    <m/>
    <n v="12000"/>
    <n v="15504.209999999977"/>
    <m/>
    <m/>
    <n v="12000"/>
    <m/>
    <m/>
  </r>
  <r>
    <n v="622"/>
    <s v="AXA épargne 755-4047425-56"/>
    <d v="2003-08-28T00:00:00"/>
    <x v="2"/>
    <x v="7"/>
    <x v="7"/>
    <x v="13"/>
    <s v="Balteau Acompte 1"/>
    <m/>
    <m/>
    <m/>
    <m/>
    <m/>
    <m/>
    <n v="-4000"/>
    <n v="11504.209999999977"/>
    <m/>
    <m/>
    <n v="-4000"/>
    <s v=""/>
    <n v="-4000"/>
  </r>
  <r>
    <n v="623"/>
    <s v="AXA épargne 755-4047425-56"/>
    <d v="2003-09-03T00:00:00"/>
    <x v="2"/>
    <x v="7"/>
    <x v="7"/>
    <x v="13"/>
    <m/>
    <m/>
    <m/>
    <m/>
    <m/>
    <m/>
    <m/>
    <n v="-6000"/>
    <n v="5504.2099999999773"/>
    <m/>
    <m/>
    <n v="-6000"/>
    <s v=""/>
    <n v="-6000"/>
  </r>
  <r>
    <n v="624"/>
    <s v="AXA épargne 755-4047425-56"/>
    <d v="2003-10-21T00:00:00"/>
    <x v="2"/>
    <x v="7"/>
    <x v="7"/>
    <x v="13"/>
    <s v="Acompte facture"/>
    <m/>
    <m/>
    <m/>
    <m/>
    <m/>
    <m/>
    <n v="-4000"/>
    <n v="1504.2099999999773"/>
    <m/>
    <m/>
    <n v="-4000"/>
    <s v=""/>
    <n v="-4000"/>
  </r>
  <r>
    <n v="625"/>
    <s v="AXA épargne 755-4047425-56"/>
    <d v="2003-11-05T00:00:00"/>
    <x v="2"/>
    <x v="5"/>
    <x v="5"/>
    <x v="10"/>
    <s v="vérifié avec vue"/>
    <s v="755-4047425-56"/>
    <m/>
    <m/>
    <n v="0"/>
    <n v="486216.12000000005"/>
    <m/>
    <n v="10000"/>
    <n v="11504.209999999977"/>
    <m/>
    <m/>
    <n v="10000"/>
    <m/>
    <m/>
  </r>
  <r>
    <n v="626"/>
    <s v="AXA épargne 755-4047425-56"/>
    <d v="2003-11-06T00:00:00"/>
    <x v="2"/>
    <x v="7"/>
    <x v="7"/>
    <x v="13"/>
    <s v="Acompte Toiture"/>
    <m/>
    <m/>
    <m/>
    <m/>
    <m/>
    <m/>
    <n v="-5000"/>
    <n v="6504.2099999999773"/>
    <m/>
    <m/>
    <n v="-5000"/>
    <s v=""/>
    <n v="-5000"/>
  </r>
  <r>
    <n v="627"/>
    <s v="AXA épargne 755-4047425-56"/>
    <d v="2003-11-21T00:00:00"/>
    <x v="2"/>
    <x v="7"/>
    <x v="7"/>
    <x v="13"/>
    <s v="Honoraires Architecte"/>
    <m/>
    <m/>
    <m/>
    <m/>
    <m/>
    <m/>
    <n v="-5500"/>
    <n v="1004.2099999999773"/>
    <m/>
    <m/>
    <n v="-5500"/>
    <s v=""/>
    <n v="-5500"/>
  </r>
  <r>
    <n v="628"/>
    <s v="AXA épargne 755-4047425-56"/>
    <d v="2003-12-31T00:00:00"/>
    <x v="2"/>
    <x v="6"/>
    <x v="6"/>
    <x v="12"/>
    <m/>
    <m/>
    <m/>
    <m/>
    <m/>
    <m/>
    <m/>
    <n v="133.83000000000001"/>
    <n v="1138.0399999999772"/>
    <m/>
    <m/>
    <n v="133.83000000000001"/>
    <m/>
    <m/>
  </r>
  <r>
    <n v="629"/>
    <s v="AXA épargne 755-4047425-56"/>
    <d v="2004-02-06T00:00:00"/>
    <x v="3"/>
    <x v="12"/>
    <x v="8"/>
    <x v="27"/>
    <m/>
    <s v="001-3258169-15"/>
    <m/>
    <m/>
    <m/>
    <m/>
    <m/>
    <n v="75000"/>
    <n v="76138.039999999979"/>
    <m/>
    <m/>
    <n v="75000"/>
    <n v="75000"/>
    <m/>
  </r>
  <r>
    <n v="630"/>
    <s v="AXA épargne 755-4047425-56"/>
    <d v="2004-02-06T00:00:00"/>
    <x v="3"/>
    <x v="5"/>
    <x v="5"/>
    <x v="10"/>
    <s v="vérifié avec vue"/>
    <s v="755-4047425-56"/>
    <m/>
    <m/>
    <m/>
    <m/>
    <m/>
    <n v="-65000"/>
    <n v="11138.039999999979"/>
    <m/>
    <m/>
    <n v="-65000"/>
    <m/>
    <m/>
  </r>
  <r>
    <n v="631"/>
    <s v="AXA épargne 755-4047425-56"/>
    <d v="2004-02-06T00:00:00"/>
    <x v="3"/>
    <x v="7"/>
    <x v="7"/>
    <x v="13"/>
    <s v="Honoraires Architecte"/>
    <m/>
    <m/>
    <m/>
    <m/>
    <m/>
    <m/>
    <n v="-10000"/>
    <n v="1138.039999999979"/>
    <m/>
    <m/>
    <n v="-10000"/>
    <s v=""/>
    <n v="-10000"/>
  </r>
  <r>
    <n v="632"/>
    <s v="AXA épargne 755-4047425-56"/>
    <d v="2004-03-17T00:00:00"/>
    <x v="3"/>
    <x v="5"/>
    <x v="5"/>
    <x v="10"/>
    <s v="vérifié avec vue"/>
    <s v="755-4047425-56"/>
    <m/>
    <m/>
    <m/>
    <m/>
    <m/>
    <n v="5000"/>
    <n v="6138.039999999979"/>
    <m/>
    <m/>
    <n v="5000"/>
    <m/>
    <m/>
  </r>
  <r>
    <n v="633"/>
    <s v="AXA épargne 755-4047425-56"/>
    <d v="2004-03-17T00:00:00"/>
    <x v="3"/>
    <x v="7"/>
    <x v="7"/>
    <x v="13"/>
    <s v="Acompte Toiture"/>
    <m/>
    <m/>
    <m/>
    <m/>
    <m/>
    <m/>
    <n v="-3000"/>
    <n v="3138.039999999979"/>
    <m/>
    <m/>
    <n v="-3000"/>
    <s v=""/>
    <n v="-3000"/>
  </r>
  <r>
    <n v="634"/>
    <s v="AXA épargne 755-4047425-56"/>
    <d v="2004-03-23T00:00:00"/>
    <x v="3"/>
    <x v="7"/>
    <x v="7"/>
    <x v="13"/>
    <s v="Toiture eglise"/>
    <m/>
    <m/>
    <m/>
    <m/>
    <m/>
    <m/>
    <n v="-2000"/>
    <n v="1138.039999999979"/>
    <m/>
    <m/>
    <n v="-2000"/>
    <s v=""/>
    <n v="-2000"/>
  </r>
  <r>
    <n v="635"/>
    <s v="AXA épargne 755-4047425-56"/>
    <d v="2004-03-29T00:00:00"/>
    <x v="3"/>
    <x v="7"/>
    <x v="7"/>
    <x v="13"/>
    <s v="indemnités vossem"/>
    <m/>
    <m/>
    <m/>
    <m/>
    <m/>
    <m/>
    <n v="-1000"/>
    <n v="138.03999999997905"/>
    <m/>
    <m/>
    <n v="-1000"/>
    <s v=""/>
    <n v="-1000"/>
  </r>
  <r>
    <n v="636"/>
    <s v="AXA épargne 755-4047425-56"/>
    <d v="2004-05-24T00:00:00"/>
    <x v="3"/>
    <x v="2"/>
    <x v="8"/>
    <x v="68"/>
    <m/>
    <s v="340-0289646-42"/>
    <m/>
    <m/>
    <m/>
    <m/>
    <m/>
    <n v="16000"/>
    <n v="16138.039999999979"/>
    <m/>
    <m/>
    <n v="16000"/>
    <n v="16000"/>
    <m/>
  </r>
  <r>
    <n v="637"/>
    <s v="AXA épargne 755-4047425-56"/>
    <d v="2004-05-24T00:00:00"/>
    <x v="3"/>
    <x v="7"/>
    <x v="7"/>
    <x v="13"/>
    <s v="indemnités vossem"/>
    <m/>
    <m/>
    <m/>
    <m/>
    <m/>
    <m/>
    <n v="-4000"/>
    <n v="12138.039999999979"/>
    <m/>
    <m/>
    <n v="-4000"/>
    <s v=""/>
    <n v="-4000"/>
  </r>
  <r>
    <n v="638"/>
    <s v="AXA épargne 755-4047425-56"/>
    <d v="2004-06-07T00:00:00"/>
    <x v="3"/>
    <x v="7"/>
    <x v="7"/>
    <x v="13"/>
    <s v="acompte chauffage"/>
    <m/>
    <m/>
    <m/>
    <m/>
    <m/>
    <m/>
    <n v="-3000"/>
    <n v="9138.039999999979"/>
    <m/>
    <m/>
    <n v="-3000"/>
    <s v=""/>
    <n v="-3000"/>
  </r>
  <r>
    <n v="639"/>
    <s v="AXA épargne 755-4047425-56"/>
    <d v="2004-06-16T00:00:00"/>
    <x v="3"/>
    <x v="2"/>
    <x v="8"/>
    <x v="27"/>
    <s v="acompte terrain rocourt rue courte joie et rue…"/>
    <s v="001-3258169-15"/>
    <m/>
    <m/>
    <m/>
    <m/>
    <m/>
    <n v="70000"/>
    <n v="79138.039999999979"/>
    <m/>
    <m/>
    <n v="70000"/>
    <n v="70000"/>
    <m/>
  </r>
  <r>
    <n v="640"/>
    <s v="AXA épargne 755-4047425-56"/>
    <d v="2004-06-16T00:00:00"/>
    <x v="3"/>
    <x v="5"/>
    <x v="5"/>
    <x v="10"/>
    <s v="vérifié avec vue"/>
    <s v="755-4047425-56"/>
    <m/>
    <m/>
    <m/>
    <m/>
    <m/>
    <n v="-70000"/>
    <n v="9138.039999999979"/>
    <m/>
    <m/>
    <n v="-70000"/>
    <m/>
    <m/>
  </r>
  <r>
    <n v="641"/>
    <s v="AXA épargne 755-4047425-56"/>
    <d v="2004-06-17T00:00:00"/>
    <x v="3"/>
    <x v="7"/>
    <x v="7"/>
    <x v="13"/>
    <s v="acompte peinture"/>
    <m/>
    <m/>
    <m/>
    <m/>
    <m/>
    <m/>
    <n v="-5000"/>
    <n v="4138.039999999979"/>
    <m/>
    <m/>
    <n v="-5000"/>
    <s v=""/>
    <n v="-5000"/>
  </r>
  <r>
    <n v="642"/>
    <s v="AXA épargne 755-4047425-56"/>
    <d v="2004-08-03T00:00:00"/>
    <x v="3"/>
    <x v="7"/>
    <x v="7"/>
    <x v="13"/>
    <s v="acompte peinture"/>
    <m/>
    <m/>
    <m/>
    <m/>
    <m/>
    <m/>
    <n v="-3000"/>
    <n v="1138.039999999979"/>
    <m/>
    <m/>
    <n v="-3000"/>
    <s v=""/>
    <n v="-3000"/>
  </r>
  <r>
    <n v="643"/>
    <s v="AXA épargne 755-4047425-56"/>
    <d v="2004-08-24T00:00:00"/>
    <x v="3"/>
    <x v="5"/>
    <x v="5"/>
    <x v="10"/>
    <s v="vérifié avec vue"/>
    <s v="755-4047425-56"/>
    <m/>
    <m/>
    <n v="0"/>
    <m/>
    <m/>
    <n v="5000"/>
    <n v="6138.039999999979"/>
    <m/>
    <m/>
    <n v="5000"/>
    <m/>
    <m/>
  </r>
  <r>
    <n v="644"/>
    <s v="AXA épargne 755-4047425-56"/>
    <d v="2004-08-24T00:00:00"/>
    <x v="3"/>
    <x v="7"/>
    <x v="7"/>
    <x v="13"/>
    <s v="acompte voiture"/>
    <m/>
    <m/>
    <m/>
    <n v="0"/>
    <m/>
    <m/>
    <n v="-5000"/>
    <n v="1138.039999999979"/>
    <m/>
    <m/>
    <n v="-5000"/>
    <s v=""/>
    <n v="-5000"/>
  </r>
  <r>
    <n v="645"/>
    <s v="AXA épargne 755-4047425-56"/>
    <d v="2004-09-13T00:00:00"/>
    <x v="3"/>
    <x v="2"/>
    <x v="8"/>
    <x v="27"/>
    <s v="acompte terrain rocourt rue courte joie et rue…"/>
    <s v="240-0548668-40"/>
    <m/>
    <m/>
    <m/>
    <m/>
    <m/>
    <n v="10000"/>
    <n v="11138.039999999979"/>
    <m/>
    <m/>
    <n v="10000"/>
    <n v="10000"/>
    <m/>
  </r>
  <r>
    <n v="646"/>
    <s v="AXA épargne 755-4047425-56"/>
    <d v="2004-08-24T00:00:00"/>
    <x v="3"/>
    <x v="7"/>
    <x v="7"/>
    <x v="13"/>
    <s v="Toiture acompte"/>
    <m/>
    <m/>
    <m/>
    <m/>
    <m/>
    <m/>
    <n v="-5000"/>
    <n v="6138.039999999979"/>
    <m/>
    <m/>
    <n v="-5000"/>
    <s v=""/>
    <n v="-5000"/>
  </r>
  <r>
    <n v="647"/>
    <s v="AXA épargne 755-4047425-56"/>
    <d v="2004-10-12T00:00:00"/>
    <x v="3"/>
    <x v="5"/>
    <x v="5"/>
    <x v="10"/>
    <s v="vérifié avec vue"/>
    <s v="755-4047425-56"/>
    <m/>
    <m/>
    <n v="0"/>
    <m/>
    <m/>
    <n v="15000"/>
    <n v="21138.039999999979"/>
    <m/>
    <m/>
    <n v="15000"/>
    <m/>
    <m/>
  </r>
  <r>
    <n v="648"/>
    <s v="AXA épargne 755-4047425-56"/>
    <d v="2004-10-14T00:00:00"/>
    <x v="3"/>
    <x v="7"/>
    <x v="7"/>
    <x v="13"/>
    <s v="Solde travaux toiture"/>
    <m/>
    <m/>
    <m/>
    <m/>
    <m/>
    <m/>
    <n v="-15585"/>
    <n v="5553.039999999979"/>
    <m/>
    <m/>
    <n v="-15585"/>
    <s v=""/>
    <n v="-15585"/>
  </r>
  <r>
    <n v="649"/>
    <s v="AXA épargne 755-4047425-56"/>
    <d v="2004-10-24T00:00:00"/>
    <x v="3"/>
    <x v="5"/>
    <x v="5"/>
    <x v="10"/>
    <s v="vérifié avec vue"/>
    <s v="755-4047425-56"/>
    <m/>
    <m/>
    <m/>
    <m/>
    <m/>
    <n v="5000"/>
    <n v="10553.039999999979"/>
    <m/>
    <m/>
    <n v="5000"/>
    <m/>
    <m/>
  </r>
  <r>
    <n v="650"/>
    <s v="AXA épargne 755-4047425-56"/>
    <d v="2004-10-28T00:00:00"/>
    <x v="3"/>
    <x v="7"/>
    <x v="7"/>
    <x v="13"/>
    <m/>
    <m/>
    <m/>
    <m/>
    <m/>
    <m/>
    <m/>
    <n v="-7500"/>
    <n v="3053.039999999979"/>
    <m/>
    <m/>
    <n v="-7500"/>
    <s v=""/>
    <n v="-7500"/>
  </r>
  <r>
    <n v="651"/>
    <s v="AXA épargne 755-4047425-56"/>
    <d v="2004-11-24T00:00:00"/>
    <x v="3"/>
    <x v="5"/>
    <x v="5"/>
    <x v="10"/>
    <s v="vérifié avec vue"/>
    <s v="755-4047425-56"/>
    <m/>
    <m/>
    <m/>
    <m/>
    <m/>
    <n v="7000"/>
    <n v="10053.039999999979"/>
    <m/>
    <m/>
    <n v="7000"/>
    <m/>
    <m/>
  </r>
  <r>
    <n v="652"/>
    <s v="AXA épargne 755-4047425-56"/>
    <d v="2004-11-29T00:00:00"/>
    <x v="3"/>
    <x v="7"/>
    <x v="7"/>
    <x v="13"/>
    <m/>
    <m/>
    <m/>
    <m/>
    <m/>
    <m/>
    <m/>
    <n v="-7500"/>
    <n v="2553.039999999979"/>
    <m/>
    <m/>
    <n v="-7500"/>
    <s v=""/>
    <n v="-7500"/>
  </r>
  <r>
    <n v="653"/>
    <s v="AXA épargne 755-4047425-56"/>
    <d v="2004-12-07T00:00:00"/>
    <x v="3"/>
    <x v="7"/>
    <x v="7"/>
    <x v="13"/>
    <s v="peintures hall"/>
    <m/>
    <m/>
    <m/>
    <m/>
    <m/>
    <m/>
    <n v="-2000"/>
    <n v="553.03999999997905"/>
    <m/>
    <m/>
    <n v="-2000"/>
    <s v=""/>
    <n v="-2000"/>
  </r>
  <r>
    <n v="654"/>
    <s v="AXA épargne 755-4047425-56"/>
    <d v="2004-12-31T00:00:00"/>
    <x v="3"/>
    <x v="6"/>
    <x v="6"/>
    <x v="12"/>
    <m/>
    <m/>
    <m/>
    <m/>
    <m/>
    <m/>
    <m/>
    <n v="34.29"/>
    <n v="587.32999999997901"/>
    <m/>
    <m/>
    <n v="34.29"/>
    <m/>
    <m/>
  </r>
  <r>
    <n v="655"/>
    <s v="AXA épargne 755-4047425-56"/>
    <d v="2005-01-06T00:00:00"/>
    <x v="4"/>
    <x v="5"/>
    <x v="5"/>
    <x v="10"/>
    <s v="vérifié avec vue"/>
    <s v="755-4047425-56"/>
    <m/>
    <m/>
    <n v="0"/>
    <m/>
    <m/>
    <n v="12000"/>
    <n v="12587.32999999998"/>
    <m/>
    <m/>
    <n v="12000"/>
    <m/>
    <m/>
  </r>
  <r>
    <n v="656"/>
    <s v="AXA épargne 755-4047425-56"/>
    <d v="2005-01-07T00:00:00"/>
    <x v="4"/>
    <x v="7"/>
    <x v="7"/>
    <x v="13"/>
    <s v="acomptes travaux"/>
    <m/>
    <m/>
    <m/>
    <m/>
    <m/>
    <m/>
    <n v="-10000"/>
    <n v="2587.3299999999799"/>
    <m/>
    <m/>
    <n v="-10000"/>
    <s v=""/>
    <n v="-10000"/>
  </r>
  <r>
    <n v="657"/>
    <s v="AXA épargne 755-4047425-56"/>
    <d v="2005-03-07T00:00:00"/>
    <x v="4"/>
    <x v="5"/>
    <x v="5"/>
    <x v="10"/>
    <s v="vérifié avec vue"/>
    <s v="755-4047425-56"/>
    <m/>
    <m/>
    <n v="0"/>
    <m/>
    <m/>
    <n v="4000"/>
    <n v="6587.3299999999799"/>
    <m/>
    <m/>
    <n v="4000"/>
    <m/>
    <m/>
  </r>
  <r>
    <n v="658"/>
    <s v="AXA épargne 755-4047425-56"/>
    <d v="2005-03-11T00:00:00"/>
    <x v="4"/>
    <x v="7"/>
    <x v="7"/>
    <x v="13"/>
    <s v="travaux"/>
    <m/>
    <m/>
    <m/>
    <m/>
    <m/>
    <m/>
    <n v="-6000"/>
    <n v="587.32999999997992"/>
    <m/>
    <m/>
    <n v="-6000"/>
    <s v=""/>
    <n v="-6000"/>
  </r>
  <r>
    <n v="659"/>
    <s v="AXA épargne 755-4047425-56"/>
    <d v="2005-03-29T00:00:00"/>
    <x v="4"/>
    <x v="2"/>
    <x v="8"/>
    <x v="27"/>
    <s v="acompte terrain Rocourt"/>
    <s v="001-3258169-15"/>
    <m/>
    <m/>
    <m/>
    <m/>
    <m/>
    <n v="12500"/>
    <n v="13087.32999999998"/>
    <m/>
    <m/>
    <n v="12500"/>
    <n v="12500"/>
    <m/>
  </r>
  <r>
    <n v="660"/>
    <s v="AXA épargne 755-4047425-56"/>
    <d v="2005-03-29T00:00:00"/>
    <x v="4"/>
    <x v="7"/>
    <x v="7"/>
    <x v="13"/>
    <s v="travaux"/>
    <m/>
    <m/>
    <m/>
    <m/>
    <m/>
    <m/>
    <n v="-4000"/>
    <n v="9087.3299999999799"/>
    <m/>
    <m/>
    <n v="-4000"/>
    <s v=""/>
    <n v="-4000"/>
  </r>
  <r>
    <n v="661"/>
    <s v="AXA épargne 755-4047425-56"/>
    <d v="2005-04-14T00:00:00"/>
    <x v="4"/>
    <x v="7"/>
    <x v="7"/>
    <x v="13"/>
    <m/>
    <m/>
    <m/>
    <m/>
    <m/>
    <m/>
    <m/>
    <n v="-4000"/>
    <n v="5087.3299999999799"/>
    <m/>
    <m/>
    <n v="-4000"/>
    <s v=""/>
    <n v="-4000"/>
  </r>
  <r>
    <n v="662"/>
    <s v="AXA épargne 755-4047425-56"/>
    <d v="2005-04-15T00:00:00"/>
    <x v="4"/>
    <x v="7"/>
    <x v="7"/>
    <x v="13"/>
    <s v="travaux piscine"/>
    <m/>
    <m/>
    <m/>
    <m/>
    <m/>
    <m/>
    <n v="-2000"/>
    <n v="3087.3299999999799"/>
    <m/>
    <m/>
    <n v="-2000"/>
    <s v=""/>
    <n v="-2000"/>
  </r>
  <r>
    <n v="663"/>
    <s v="AXA épargne 755-4047425-56"/>
    <d v="2005-05-05T00:00:00"/>
    <x v="4"/>
    <x v="7"/>
    <x v="7"/>
    <x v="13"/>
    <s v="travaux peinture"/>
    <m/>
    <m/>
    <m/>
    <m/>
    <m/>
    <m/>
    <n v="-2000"/>
    <n v="1087.3299999999799"/>
    <m/>
    <m/>
    <n v="-2000"/>
    <s v=""/>
    <n v="-2000"/>
  </r>
  <r>
    <n v="664"/>
    <s v="AXA épargne 755-4047425-56"/>
    <d v="2005-05-24T00:00:00"/>
    <x v="4"/>
    <x v="5"/>
    <x v="5"/>
    <x v="10"/>
    <s v="vérifié avec vue"/>
    <s v="755-4047425-56"/>
    <m/>
    <m/>
    <m/>
    <m/>
    <m/>
    <n v="15000"/>
    <n v="16087.32999999998"/>
    <m/>
    <m/>
    <n v="15000"/>
    <m/>
    <m/>
  </r>
  <r>
    <n v="665"/>
    <s v="AXA épargne 755-4047425-56"/>
    <d v="2005-05-25T00:00:00"/>
    <x v="4"/>
    <x v="2"/>
    <x v="8"/>
    <x v="27"/>
    <s v="acompte lotissement vieille voie vottem"/>
    <s v="240-0548668-40"/>
    <m/>
    <m/>
    <m/>
    <m/>
    <m/>
    <n v="50000"/>
    <n v="66087.329999999987"/>
    <m/>
    <m/>
    <n v="50000"/>
    <n v="50000"/>
    <m/>
  </r>
  <r>
    <n v="666"/>
    <s v="AXA épargne 755-4047425-56"/>
    <d v="2005-05-25T00:00:00"/>
    <x v="4"/>
    <x v="7"/>
    <x v="7"/>
    <x v="13"/>
    <s v="Travaux toiture"/>
    <m/>
    <m/>
    <m/>
    <m/>
    <m/>
    <m/>
    <n v="-6000"/>
    <n v="60087.329999999987"/>
    <m/>
    <m/>
    <n v="-6000"/>
    <s v=""/>
    <n v="-6000"/>
  </r>
  <r>
    <n v="667"/>
    <s v="AXA épargne 755-4047425-56"/>
    <d v="2005-06-07T00:00:00"/>
    <x v="4"/>
    <x v="7"/>
    <x v="7"/>
    <x v="13"/>
    <s v="toiture"/>
    <m/>
    <m/>
    <m/>
    <m/>
    <m/>
    <m/>
    <n v="-6000"/>
    <n v="54087.329999999987"/>
    <m/>
    <m/>
    <n v="-6000"/>
    <s v=""/>
    <n v="-6000"/>
  </r>
  <r>
    <n v="668"/>
    <s v="AXA épargne 755-4047425-56"/>
    <d v="2005-06-17T00:00:00"/>
    <x v="4"/>
    <x v="5"/>
    <x v="5"/>
    <x v="10"/>
    <s v="vérifié avec vue"/>
    <s v="755-4047425-56"/>
    <m/>
    <m/>
    <m/>
    <m/>
    <m/>
    <n v="-40000"/>
    <n v="14087.329999999987"/>
    <m/>
    <m/>
    <n v="-40000"/>
    <m/>
    <m/>
  </r>
  <r>
    <n v="669"/>
    <s v="AXA épargne 755-4047425-56"/>
    <d v="2005-06-17T00:00:00"/>
    <x v="4"/>
    <x v="7"/>
    <x v="7"/>
    <x v="13"/>
    <m/>
    <m/>
    <m/>
    <m/>
    <m/>
    <m/>
    <m/>
    <n v="-5000"/>
    <n v="9087.3299999999872"/>
    <m/>
    <m/>
    <n v="-5000"/>
    <s v=""/>
    <n v="-5000"/>
  </r>
  <r>
    <n v="670"/>
    <s v="AXA épargne 755-4047425-56"/>
    <d v="2005-08-19T00:00:00"/>
    <x v="4"/>
    <x v="7"/>
    <x v="7"/>
    <x v="13"/>
    <s v="travaux piscine"/>
    <m/>
    <m/>
    <m/>
    <m/>
    <m/>
    <m/>
    <n v="-6000"/>
    <n v="3087.3299999999872"/>
    <m/>
    <m/>
    <n v="-6000"/>
    <s v=""/>
    <n v="-6000"/>
  </r>
  <r>
    <n v="671"/>
    <s v="AXA épargne 755-4047425-56"/>
    <d v="2005-08-25T00:00:00"/>
    <x v="4"/>
    <x v="5"/>
    <x v="5"/>
    <x v="10"/>
    <s v="vérifié avec vue"/>
    <s v="755-4047425-56"/>
    <m/>
    <m/>
    <n v="0"/>
    <m/>
    <m/>
    <n v="20000"/>
    <n v="23087.329999999987"/>
    <m/>
    <m/>
    <n v="20000"/>
    <m/>
    <m/>
  </r>
  <r>
    <n v="672"/>
    <s v="AXA épargne 755-4047425-56"/>
    <d v="2005-08-27T00:00:00"/>
    <x v="4"/>
    <x v="7"/>
    <x v="7"/>
    <x v="13"/>
    <s v="Acompte Toiture"/>
    <m/>
    <m/>
    <m/>
    <m/>
    <m/>
    <m/>
    <n v="-2000"/>
    <n v="21087.329999999987"/>
    <m/>
    <m/>
    <n v="-2000"/>
    <s v=""/>
    <n v="-2000"/>
  </r>
  <r>
    <n v="673"/>
    <s v="AXA épargne 755-4047425-56"/>
    <d v="2005-08-30T00:00:00"/>
    <x v="4"/>
    <x v="7"/>
    <x v="7"/>
    <x v="13"/>
    <m/>
    <m/>
    <m/>
    <m/>
    <m/>
    <m/>
    <m/>
    <n v="-15000"/>
    <n v="6087.3299999999872"/>
    <m/>
    <m/>
    <n v="-15000"/>
    <s v=""/>
    <n v="-15000"/>
  </r>
  <r>
    <n v="674"/>
    <s v="AXA épargne 755-4047425-56"/>
    <d v="2005-09-13T00:00:00"/>
    <x v="4"/>
    <x v="5"/>
    <x v="5"/>
    <x v="10"/>
    <s v="vérifié avec vue"/>
    <s v="755-4047425-56"/>
    <m/>
    <m/>
    <n v="0"/>
    <m/>
    <m/>
    <n v="6000"/>
    <n v="12087.329999999987"/>
    <m/>
    <m/>
    <n v="6000"/>
    <m/>
    <m/>
  </r>
  <r>
    <n v="675"/>
    <s v="AXA épargne 755-4047425-56"/>
    <d v="2005-09-15T00:00:00"/>
    <x v="4"/>
    <x v="7"/>
    <x v="7"/>
    <x v="13"/>
    <m/>
    <m/>
    <m/>
    <m/>
    <m/>
    <m/>
    <m/>
    <n v="-6000"/>
    <n v="6087.3299999999872"/>
    <m/>
    <m/>
    <n v="-6000"/>
    <s v=""/>
    <n v="-6000"/>
  </r>
  <r>
    <n v="676"/>
    <s v="AXA épargne 755-4047425-56"/>
    <d v="2005-10-20T00:00:00"/>
    <x v="4"/>
    <x v="7"/>
    <x v="7"/>
    <x v="13"/>
    <m/>
    <m/>
    <m/>
    <m/>
    <n v="0"/>
    <m/>
    <m/>
    <n v="-5000"/>
    <n v="1087.3299999999872"/>
    <m/>
    <m/>
    <n v="-5000"/>
    <s v=""/>
    <n v="-5000"/>
  </r>
  <r>
    <n v="677"/>
    <s v="AXA épargne 755-4047425-56"/>
    <d v="2005-12-31T00:00:00"/>
    <x v="4"/>
    <x v="6"/>
    <x v="6"/>
    <x v="12"/>
    <m/>
    <m/>
    <m/>
    <m/>
    <m/>
    <m/>
    <m/>
    <n v="94.52"/>
    <n v="1181.8499999999872"/>
    <m/>
    <m/>
    <n v="94.52"/>
    <m/>
    <m/>
  </r>
  <r>
    <n v="678"/>
    <s v="AXA épargne 755-4047425-56"/>
    <d v="2006-03-28T00:00:00"/>
    <x v="5"/>
    <x v="2"/>
    <x v="8"/>
    <x v="27"/>
    <s v="acompte terrain Milmort"/>
    <s v="001-3258169-15"/>
    <m/>
    <m/>
    <m/>
    <m/>
    <m/>
    <n v="10000"/>
    <n v="11181.849999999988"/>
    <m/>
    <m/>
    <n v="10000"/>
    <n v="10000"/>
    <m/>
  </r>
  <r>
    <n v="679"/>
    <s v="AXA épargne 755-4047425-56"/>
    <d v="2006-03-28T00:00:00"/>
    <x v="5"/>
    <x v="7"/>
    <x v="7"/>
    <x v="13"/>
    <s v="Economat"/>
    <m/>
    <m/>
    <m/>
    <m/>
    <m/>
    <m/>
    <n v="-6000"/>
    <n v="5181.8499999999876"/>
    <m/>
    <m/>
    <n v="-6000"/>
    <s v=""/>
    <n v="-6000"/>
  </r>
  <r>
    <n v="680"/>
    <s v="AXA épargne 755-4047425-56"/>
    <d v="2006-04-18T00:00:00"/>
    <x v="5"/>
    <x v="7"/>
    <x v="7"/>
    <x v="13"/>
    <s v="indemnités bosard"/>
    <m/>
    <m/>
    <m/>
    <m/>
    <m/>
    <m/>
    <n v="-2500"/>
    <n v="2681.8499999999876"/>
    <m/>
    <m/>
    <n v="-2500"/>
    <s v=""/>
    <n v="-2500"/>
  </r>
  <r>
    <n v="681"/>
    <s v="AXA épargne 755-4047425-56"/>
    <d v="2006-12-31T00:00:00"/>
    <x v="5"/>
    <x v="6"/>
    <x v="6"/>
    <x v="12"/>
    <m/>
    <m/>
    <m/>
    <m/>
    <m/>
    <m/>
    <m/>
    <n v="34.65"/>
    <n v="2716.4999999999877"/>
    <m/>
    <m/>
    <n v="34.65"/>
    <m/>
    <m/>
  </r>
  <r>
    <n v="682"/>
    <s v="AXA épargne 755-4047425-56"/>
    <d v="2007-12-31T00:00:00"/>
    <x v="6"/>
    <x v="6"/>
    <x v="6"/>
    <x v="12"/>
    <m/>
    <m/>
    <m/>
    <m/>
    <m/>
    <m/>
    <m/>
    <n v="43.61"/>
    <n v="2760.1099999999878"/>
    <m/>
    <m/>
    <n v="43.61"/>
    <m/>
    <m/>
  </r>
  <r>
    <n v="683"/>
    <s v="AXA épargne 755-4047425-56"/>
    <d v="2008-02-15T00:00:00"/>
    <x v="7"/>
    <x v="7"/>
    <x v="7"/>
    <x v="13"/>
    <s v="acompte peinture"/>
    <m/>
    <m/>
    <m/>
    <m/>
    <m/>
    <m/>
    <n v="-2500"/>
    <n v="260.10999999998785"/>
    <m/>
    <m/>
    <n v="-2500"/>
    <s v=""/>
    <n v="-2500"/>
  </r>
  <r>
    <n v="684"/>
    <s v="AXA épargne 755-4047425-56"/>
    <d v="2008-03-08T00:00:00"/>
    <x v="7"/>
    <x v="2"/>
    <x v="8"/>
    <x v="27"/>
    <s v="acompte terrain Fexhe Slins - voie provinciale"/>
    <s v="068-2472058-40"/>
    <m/>
    <m/>
    <m/>
    <m/>
    <m/>
    <n v="20000"/>
    <n v="20260.109999999986"/>
    <m/>
    <m/>
    <n v="20000"/>
    <n v="20000"/>
    <m/>
  </r>
  <r>
    <n v="685"/>
    <s v="AXA épargne 755-4047425-56"/>
    <d v="2008-03-10T00:00:00"/>
    <x v="7"/>
    <x v="7"/>
    <x v="7"/>
    <x v="13"/>
    <s v="travaux peinture"/>
    <m/>
    <m/>
    <m/>
    <m/>
    <m/>
    <m/>
    <n v="-5000"/>
    <n v="15260.109999999986"/>
    <m/>
    <m/>
    <n v="-5000"/>
    <s v=""/>
    <n v="-5000"/>
  </r>
  <r>
    <n v="686"/>
    <s v="AXA épargne 755-4047425-56"/>
    <d v="2008-03-13T00:00:00"/>
    <x v="7"/>
    <x v="7"/>
    <x v="7"/>
    <x v="13"/>
    <m/>
    <m/>
    <m/>
    <m/>
    <m/>
    <m/>
    <m/>
    <n v="-5000"/>
    <n v="10260.109999999986"/>
    <m/>
    <m/>
    <n v="-5000"/>
    <s v=""/>
    <n v="-5000"/>
  </r>
  <r>
    <n v="687"/>
    <s v="AXA épargne 755-4047425-56"/>
    <d v="2008-03-21T00:00:00"/>
    <x v="7"/>
    <x v="7"/>
    <x v="7"/>
    <x v="13"/>
    <s v="acomptes "/>
    <m/>
    <m/>
    <m/>
    <m/>
    <m/>
    <m/>
    <n v="-7000"/>
    <n v="3260.109999999986"/>
    <m/>
    <m/>
    <n v="-7000"/>
    <s v=""/>
    <n v="-7000"/>
  </r>
  <r>
    <n v="688"/>
    <s v="AXA épargne 755-4047425-56"/>
    <d v="2008-05-17T00:00:00"/>
    <x v="7"/>
    <x v="2"/>
    <x v="8"/>
    <x v="27"/>
    <s v="acompte terrain Fexhe Slins - voie provinciale maison et jardin"/>
    <s v="068-2472058-40"/>
    <m/>
    <m/>
    <m/>
    <m/>
    <m/>
    <n v="15000"/>
    <n v="18260.109999999986"/>
    <m/>
    <m/>
    <n v="15000"/>
    <n v="15000"/>
    <m/>
  </r>
  <r>
    <n v="689"/>
    <s v="AXA épargne 755-4047425-56"/>
    <d v="2008-05-22T00:00:00"/>
    <x v="7"/>
    <x v="7"/>
    <x v="7"/>
    <x v="13"/>
    <m/>
    <m/>
    <m/>
    <m/>
    <m/>
    <m/>
    <m/>
    <n v="-3000"/>
    <n v="15260.109999999986"/>
    <m/>
    <m/>
    <n v="-3000"/>
    <s v=""/>
    <n v="-3000"/>
  </r>
  <r>
    <n v="690"/>
    <s v="AXA épargne 755-4047425-56"/>
    <d v="2008-05-28T00:00:00"/>
    <x v="7"/>
    <x v="7"/>
    <x v="7"/>
    <x v="13"/>
    <m/>
    <m/>
    <m/>
    <m/>
    <m/>
    <m/>
    <m/>
    <n v="-4000"/>
    <n v="11260.109999999986"/>
    <m/>
    <m/>
    <n v="-4000"/>
    <s v=""/>
    <n v="-4000"/>
  </r>
  <r>
    <n v="691"/>
    <s v="AXA épargne 755-4047425-56"/>
    <d v="2008-06-06T00:00:00"/>
    <x v="7"/>
    <x v="7"/>
    <x v="7"/>
    <x v="13"/>
    <m/>
    <m/>
    <m/>
    <m/>
    <m/>
    <m/>
    <m/>
    <n v="-4000"/>
    <n v="7260.109999999986"/>
    <m/>
    <m/>
    <n v="-4000"/>
    <s v=""/>
    <n v="-4000"/>
  </r>
  <r>
    <n v="692"/>
    <s v="AXA épargne 755-4047425-56"/>
    <d v="2008-06-13T00:00:00"/>
    <x v="7"/>
    <x v="7"/>
    <x v="7"/>
    <x v="13"/>
    <m/>
    <m/>
    <m/>
    <m/>
    <m/>
    <m/>
    <m/>
    <n v="-3000"/>
    <n v="4260.109999999986"/>
    <m/>
    <m/>
    <n v="-3000"/>
    <s v=""/>
    <n v="-3000"/>
  </r>
  <r>
    <n v="693"/>
    <s v="AXA épargne 755-4047425-56"/>
    <d v="2008-06-26T00:00:00"/>
    <x v="7"/>
    <x v="7"/>
    <x v="7"/>
    <x v="13"/>
    <s v="traitements"/>
    <m/>
    <m/>
    <m/>
    <m/>
    <m/>
    <m/>
    <n v="-1500"/>
    <n v="2760.109999999986"/>
    <m/>
    <m/>
    <n v="-1500"/>
    <s v=""/>
    <n v="-1500"/>
  </r>
  <r>
    <n v="694"/>
    <s v="AXA épargne 755-4047425-56"/>
    <d v="2008-12-31T00:00:00"/>
    <x v="7"/>
    <x v="6"/>
    <x v="6"/>
    <x v="12"/>
    <m/>
    <m/>
    <m/>
    <m/>
    <m/>
    <m/>
    <m/>
    <n v="49.81"/>
    <n v="2809.919999999986"/>
    <m/>
    <m/>
    <n v="49.81"/>
    <m/>
    <m/>
  </r>
  <r>
    <n v="695"/>
    <s v="AXA épargne 755-4047425-56"/>
    <d v="2009-01-22T00:00:00"/>
    <x v="8"/>
    <x v="7"/>
    <x v="7"/>
    <x v="13"/>
    <m/>
    <m/>
    <m/>
    <m/>
    <m/>
    <m/>
    <m/>
    <n v="-2500"/>
    <n v="309.91999999998598"/>
    <m/>
    <m/>
    <n v="-2500"/>
    <m/>
    <n v="-2500"/>
  </r>
  <r>
    <n v="696"/>
    <s v="AXA épargne 755-4047425-56"/>
    <d v="2009-12-31T00:00:00"/>
    <x v="8"/>
    <x v="6"/>
    <x v="6"/>
    <x v="12"/>
    <m/>
    <m/>
    <m/>
    <m/>
    <m/>
    <m/>
    <m/>
    <n v="0.12"/>
    <n v="310.03999999998598"/>
    <m/>
    <m/>
    <n v="0.12"/>
    <m/>
    <m/>
  </r>
  <r>
    <n v="697"/>
    <s v="AXA épargne 755-4047425-56"/>
    <d v="2010-12-31T00:00:00"/>
    <x v="9"/>
    <x v="6"/>
    <x v="6"/>
    <x v="12"/>
    <m/>
    <m/>
    <m/>
    <m/>
    <m/>
    <m/>
    <m/>
    <n v="1.04"/>
    <n v="311.079999999986"/>
    <m/>
    <m/>
    <n v="1.04"/>
    <m/>
    <m/>
  </r>
  <r>
    <n v="698"/>
    <s v="AXA épargne 755-4047425-56"/>
    <d v="2011-12-31T00:00:00"/>
    <x v="10"/>
    <x v="6"/>
    <x v="6"/>
    <x v="12"/>
    <m/>
    <m/>
    <m/>
    <m/>
    <m/>
    <m/>
    <m/>
    <n v="0.99"/>
    <n v="312.06999999998601"/>
    <m/>
    <m/>
    <n v="0.99"/>
    <m/>
    <m/>
  </r>
  <r>
    <n v="699"/>
    <s v="AXA épargne 755-4047425-56"/>
    <d v="2012-12-31T00:00:00"/>
    <x v="11"/>
    <x v="6"/>
    <x v="6"/>
    <x v="12"/>
    <m/>
    <m/>
    <m/>
    <m/>
    <m/>
    <m/>
    <m/>
    <n v="0.85"/>
    <n v="312.91999999998603"/>
    <m/>
    <m/>
    <n v="0.85"/>
    <m/>
    <m/>
  </r>
  <r>
    <n v="700"/>
    <s v="AXA épargne 755-4047425-56"/>
    <d v="2013-09-30T00:00:00"/>
    <x v="12"/>
    <x v="6"/>
    <x v="6"/>
    <x v="12"/>
    <m/>
    <m/>
    <m/>
    <m/>
    <m/>
    <m/>
    <m/>
    <n v="0.65"/>
    <n v="313.56999999998601"/>
    <n v="313.57"/>
    <m/>
    <n v="0.65"/>
    <m/>
    <m/>
  </r>
  <r>
    <n v="701"/>
    <s v="AXA épargne 755-4047425-56"/>
    <d v="2013-12-31T00:00:00"/>
    <x v="12"/>
    <x v="6"/>
    <x v="6"/>
    <x v="12"/>
    <m/>
    <m/>
    <m/>
    <m/>
    <m/>
    <m/>
    <m/>
    <n v="-3.82"/>
    <n v="309.74999999998602"/>
    <n v="309.75"/>
    <m/>
    <n v="-3.82"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3:N49" firstHeaderRow="1" firstDataRow="2" firstDataCol="1"/>
  <pivotFields count="21">
    <pivotField showAll="0"/>
    <pivotField showAll="0"/>
    <pivotField numFmtId="14" showAll="0"/>
    <pivotField axis="axisRow" numFmtId="3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Col" showAll="0">
      <items count="14">
        <item x="6"/>
        <item x="11"/>
        <item m="1" x="12"/>
        <item x="10"/>
        <item x="0"/>
        <item x="4"/>
        <item x="7"/>
        <item x="1"/>
        <item x="2"/>
        <item x="5"/>
        <item x="3"/>
        <item x="8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numFmtId="4" showAll="0"/>
    <pivotField showAll="0"/>
    <pivotField showAll="0"/>
    <pivotField showAll="0"/>
    <pivotField showAll="0"/>
    <pivotField showAll="0"/>
  </pivotFields>
  <rowFields count="1">
    <field x="3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5"/>
  </colFields>
  <colItems count="13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omme de Montant selon vrai extrait AXA" fld="14" baseField="0" baseItem="1308088" numFmtId="4"/>
  </dataFields>
  <formats count="7">
    <format dxfId="6">
      <pivotArea outline="0" collapsedLevelsAreSubtotals="1" fieldPosition="0"/>
    </format>
    <format dxfId="5">
      <pivotArea dataOnly="0" labelOnly="1" fieldPosition="0">
        <references count="1">
          <reference field="5" count="0"/>
        </references>
      </pivotArea>
    </format>
    <format dxfId="4">
      <pivotArea dataOnly="0" labelOnly="1" grandCol="1" outline="0" fieldPosition="0"/>
    </format>
    <format dxfId="3">
      <pivotArea field="3" type="button" dataOnly="0" labelOnly="1" outline="0" axis="axisRow" fieldPosition="0"/>
    </format>
    <format dxfId="2">
      <pivotArea dataOnly="0" labelOnly="1" fieldPosition="0">
        <references count="1">
          <reference field="5" count="0"/>
        </references>
      </pivotArea>
    </format>
    <format dxfId="1">
      <pivotArea dataOnly="0" labelOnly="1" grandCol="1" outline="0" fieldPosition="0"/>
    </format>
    <format dxfId="0">
      <pivotArea dataOnly="0" labelOnly="1" fieldPosition="0">
        <references count="1">
          <reference field="5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N23" firstHeaderRow="1" firstDataRow="2" firstDataCol="1"/>
  <pivotFields count="21">
    <pivotField showAll="0"/>
    <pivotField showAll="0"/>
    <pivotField numFmtId="14" showAll="0"/>
    <pivotField numFmtId="3" showAll="0"/>
    <pivotField axis="axisRow" showAll="0">
      <items count="24">
        <item x="3"/>
        <item x="11"/>
        <item x="6"/>
        <item x="8"/>
        <item x="1"/>
        <item x="9"/>
        <item x="15"/>
        <item x="13"/>
        <item x="17"/>
        <item x="14"/>
        <item x="7"/>
        <item m="1" x="20"/>
        <item x="5"/>
        <item x="12"/>
        <item x="2"/>
        <item x="10"/>
        <item m="1" x="21"/>
        <item m="1" x="18"/>
        <item m="1" x="22"/>
        <item m="1" x="19"/>
        <item x="16"/>
        <item x="4"/>
        <item x="0"/>
        <item t="default"/>
      </items>
    </pivotField>
    <pivotField axis="axisCol" showAll="0">
      <items count="14">
        <item x="6"/>
        <item x="11"/>
        <item m="1" x="12"/>
        <item x="10"/>
        <item x="0"/>
        <item x="4"/>
        <item x="7"/>
        <item x="1"/>
        <item x="2"/>
        <item x="5"/>
        <item x="3"/>
        <item x="8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numFmtId="4" showAll="0"/>
    <pivotField showAll="0"/>
    <pivotField showAll="0"/>
    <pivotField showAll="0"/>
    <pivotField showAll="0"/>
    <pivotField showAll="0"/>
  </pivotFields>
  <rowFields count="1">
    <field x="4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20"/>
    </i>
    <i>
      <x v="21"/>
    </i>
    <i>
      <x v="22"/>
    </i>
    <i t="grand">
      <x/>
    </i>
  </rowItems>
  <colFields count="1">
    <field x="5"/>
  </colFields>
  <colItems count="13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omme de Montant selon vrai extrait AXA" fld="14" baseField="4" baseItem="0"/>
  </dataFields>
  <formats count="4">
    <format dxfId="10">
      <pivotArea field="4" type="button" dataOnly="0" labelOnly="1" outline="0" axis="axisRow" fieldPosition="0"/>
    </format>
    <format dxfId="9">
      <pivotArea dataOnly="0" labelOnly="1" fieldPosition="0">
        <references count="1">
          <reference field="5" count="0"/>
        </references>
      </pivotArea>
    </format>
    <format dxfId="8">
      <pivotArea dataOnly="0" labelOnly="1" grandCol="1" outline="0" fieldPosition="0"/>
    </format>
    <format dxfId="7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5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75:AP89" firstHeaderRow="1" firstDataRow="2" firstDataCol="1" rowPageCount="1" colPageCount="1"/>
  <pivotFields count="21">
    <pivotField showAll="0"/>
    <pivotField showAll="0"/>
    <pivotField numFmtId="14" showAll="0"/>
    <pivotField axis="axisRow" numFmtId="3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Page" multipleItemSelectionAllowed="1" showAll="0">
      <items count="14">
        <item h="1" x="6"/>
        <item h="1" x="11"/>
        <item h="1" m="1" x="12"/>
        <item h="1" x="10"/>
        <item h="1" x="0"/>
        <item h="1" x="4"/>
        <item h="1" x="7"/>
        <item h="1" x="1"/>
        <item h="1" x="2"/>
        <item h="1" x="5"/>
        <item x="3"/>
        <item h="1" x="8"/>
        <item h="1" x="9"/>
        <item t="default"/>
      </items>
    </pivotField>
    <pivotField axis="axisCol" showAll="0">
      <items count="72">
        <item x="3"/>
        <item x="57"/>
        <item x="58"/>
        <item x="46"/>
        <item x="51"/>
        <item x="61"/>
        <item x="44"/>
        <item x="68"/>
        <item x="35"/>
        <item x="60"/>
        <item x="41"/>
        <item x="66"/>
        <item x="9"/>
        <item x="39"/>
        <item x="12"/>
        <item x="59"/>
        <item x="26"/>
        <item x="18"/>
        <item x="55"/>
        <item x="15"/>
        <item x="47"/>
        <item m="1" x="70"/>
        <item x="64"/>
        <item x="32"/>
        <item x="52"/>
        <item x="43"/>
        <item x="29"/>
        <item x="24"/>
        <item x="54"/>
        <item x="27"/>
        <item x="0"/>
        <item x="34"/>
        <item x="25"/>
        <item x="11"/>
        <item x="7"/>
        <item x="19"/>
        <item x="22"/>
        <item x="5"/>
        <item x="63"/>
        <item x="8"/>
        <item x="33"/>
        <item x="65"/>
        <item x="49"/>
        <item x="37"/>
        <item x="28"/>
        <item x="56"/>
        <item x="20"/>
        <item x="67"/>
        <item x="45"/>
        <item x="23"/>
        <item x="13"/>
        <item x="62"/>
        <item x="2"/>
        <item x="30"/>
        <item x="14"/>
        <item m="1" x="69"/>
        <item x="1"/>
        <item x="4"/>
        <item x="53"/>
        <item x="16"/>
        <item x="48"/>
        <item x="10"/>
        <item x="21"/>
        <item x="50"/>
        <item x="42"/>
        <item x="38"/>
        <item x="36"/>
        <item x="6"/>
        <item x="31"/>
        <item x="17"/>
        <item x="4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numFmtId="4" showAll="0"/>
    <pivotField showAll="0"/>
    <pivotField showAll="0"/>
    <pivotField showAll="0"/>
    <pivotField showAll="0"/>
    <pivotField showAll="0"/>
  </pivotFields>
  <rowFields count="1">
    <field x="3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 t="grand">
      <x/>
    </i>
  </rowItems>
  <colFields count="1">
    <field x="6"/>
  </colFields>
  <colItems count="41">
    <i>
      <x v="1"/>
    </i>
    <i>
      <x v="3"/>
    </i>
    <i>
      <x v="4"/>
    </i>
    <i>
      <x v="5"/>
    </i>
    <i>
      <x v="8"/>
    </i>
    <i>
      <x v="9"/>
    </i>
    <i>
      <x v="10"/>
    </i>
    <i>
      <x v="11"/>
    </i>
    <i>
      <x v="12"/>
    </i>
    <i>
      <x v="13"/>
    </i>
    <i>
      <x v="16"/>
    </i>
    <i>
      <x v="17"/>
    </i>
    <i>
      <x v="18"/>
    </i>
    <i>
      <x v="19"/>
    </i>
    <i>
      <x v="20"/>
    </i>
    <i>
      <x v="22"/>
    </i>
    <i>
      <x v="23"/>
    </i>
    <i>
      <x v="26"/>
    </i>
    <i>
      <x v="27"/>
    </i>
    <i>
      <x v="28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40"/>
    </i>
    <i>
      <x v="41"/>
    </i>
    <i>
      <x v="42"/>
    </i>
    <i>
      <x v="48"/>
    </i>
    <i>
      <x v="49"/>
    </i>
    <i>
      <x v="51"/>
    </i>
    <i>
      <x v="58"/>
    </i>
    <i>
      <x v="59"/>
    </i>
    <i>
      <x v="60"/>
    </i>
    <i>
      <x v="62"/>
    </i>
    <i>
      <x v="67"/>
    </i>
    <i>
      <x v="68"/>
    </i>
    <i t="grand">
      <x/>
    </i>
  </colItems>
  <pageFields count="1">
    <pageField fld="5" hier="-1"/>
  </pageFields>
  <dataFields count="1">
    <dataField name="Somme de Montant selon vrai extrait AXA" fld="14" baseField="0" baseItem="130808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4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56:I69" firstHeaderRow="1" firstDataRow="2" firstDataCol="1"/>
  <pivotFields count="21">
    <pivotField showAll="0"/>
    <pivotField showAll="0"/>
    <pivotField numFmtId="14" showAll="0"/>
    <pivotField axis="axisRow" numFmtId="3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axis="axisCol" showAll="0">
      <items count="72">
        <item h="1" x="3"/>
        <item h="1" x="57"/>
        <item h="1" x="58"/>
        <item h="1" x="46"/>
        <item h="1" x="51"/>
        <item h="1" x="61"/>
        <item h="1" x="44"/>
        <item h="1" x="68"/>
        <item h="1" x="35"/>
        <item h="1" x="60"/>
        <item h="1" x="41"/>
        <item h="1" x="66"/>
        <item h="1" x="9"/>
        <item h="1" x="39"/>
        <item h="1" x="12"/>
        <item h="1" x="59"/>
        <item h="1" x="26"/>
        <item h="1" x="18"/>
        <item h="1" x="55"/>
        <item h="1" x="15"/>
        <item h="1" x="47"/>
        <item h="1" m="1" x="70"/>
        <item h="1" x="64"/>
        <item h="1" x="32"/>
        <item h="1" x="52"/>
        <item h="1" x="43"/>
        <item h="1" x="29"/>
        <item h="1" x="24"/>
        <item h="1" x="54"/>
        <item h="1" x="27"/>
        <item h="1" x="0"/>
        <item h="1" x="34"/>
        <item h="1" x="25"/>
        <item h="1" x="11"/>
        <item h="1" x="7"/>
        <item h="1" x="19"/>
        <item h="1" x="22"/>
        <item h="1" x="5"/>
        <item h="1" x="63"/>
        <item h="1" x="8"/>
        <item h="1" x="33"/>
        <item h="1" x="65"/>
        <item h="1" x="49"/>
        <item h="1" x="37"/>
        <item h="1" x="28"/>
        <item h="1" x="56"/>
        <item h="1" x="20"/>
        <item h="1" x="67"/>
        <item h="1" x="45"/>
        <item h="1" x="23"/>
        <item h="1" x="13"/>
        <item h="1" x="62"/>
        <item x="2"/>
        <item x="30"/>
        <item x="14"/>
        <item m="1" x="69"/>
        <item x="1"/>
        <item x="4"/>
        <item h="1" x="53"/>
        <item h="1" x="16"/>
        <item h="1" x="48"/>
        <item h="1" x="10"/>
        <item h="1" x="21"/>
        <item h="1" x="50"/>
        <item h="1" x="42"/>
        <item h="1" x="38"/>
        <item h="1" x="36"/>
        <item h="1" x="6"/>
        <item h="1" x="31"/>
        <item x="17"/>
        <item x="4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numFmtId="4" showAll="0"/>
    <pivotField showAll="0"/>
    <pivotField showAll="0"/>
    <pivotField showAll="0"/>
    <pivotField showAll="0"/>
    <pivotField showAll="0"/>
  </pivotFields>
  <rowFields count="1">
    <field x="3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6"/>
  </colFields>
  <colItems count="8">
    <i>
      <x v="52"/>
    </i>
    <i>
      <x v="53"/>
    </i>
    <i>
      <x v="54"/>
    </i>
    <i>
      <x v="56"/>
    </i>
    <i>
      <x v="57"/>
    </i>
    <i>
      <x v="69"/>
    </i>
    <i>
      <x v="70"/>
    </i>
    <i t="grand">
      <x/>
    </i>
  </colItems>
  <dataFields count="1">
    <dataField name="Somme de Montant selon vrai extrait AXA" fld="14" baseField="0" baseItem="1308088" numFmtId="4"/>
  </dataFields>
  <formats count="1"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1"/>
  <sheetViews>
    <sheetView workbookViewId="0">
      <selection activeCell="K27" sqref="K27"/>
    </sheetView>
  </sheetViews>
  <sheetFormatPr baseColWidth="10" defaultRowHeight="15" x14ac:dyDescent="0.25"/>
  <cols>
    <col min="1" max="1" width="11.5703125" bestFit="1" customWidth="1"/>
    <col min="2" max="2" width="14.85546875" customWidth="1"/>
    <col min="3" max="7" width="11.5703125" bestFit="1" customWidth="1"/>
    <col min="8" max="8" width="14.5703125" customWidth="1"/>
    <col min="9" max="10" width="11.5703125" bestFit="1" customWidth="1"/>
    <col min="11" max="11" width="13.85546875" customWidth="1"/>
    <col min="12" max="12" width="11.7109375" bestFit="1" customWidth="1"/>
    <col min="13" max="14" width="11.5703125" bestFit="1" customWidth="1"/>
  </cols>
  <sheetData>
    <row r="2" spans="1:14" ht="18.75" x14ac:dyDescent="0.3">
      <c r="A2" s="73" t="s">
        <v>461</v>
      </c>
    </row>
    <row r="4" spans="1:14" ht="15.75" thickBot="1" x14ac:dyDescent="0.3">
      <c r="A4" s="1" t="s">
        <v>336</v>
      </c>
      <c r="B4" s="1" t="s">
        <v>335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s="51" customFormat="1" ht="60" x14ac:dyDescent="0.25">
      <c r="A5" s="74" t="s">
        <v>332</v>
      </c>
      <c r="B5" s="74" t="s">
        <v>76</v>
      </c>
      <c r="C5" s="74" t="s">
        <v>327</v>
      </c>
      <c r="D5" s="74" t="s">
        <v>328</v>
      </c>
      <c r="E5" s="74" t="s">
        <v>326</v>
      </c>
      <c r="F5" s="80" t="s">
        <v>80</v>
      </c>
      <c r="G5" s="84" t="s">
        <v>93</v>
      </c>
      <c r="H5" s="82" t="s">
        <v>324</v>
      </c>
      <c r="I5" s="74" t="s">
        <v>323</v>
      </c>
      <c r="J5" s="74" t="s">
        <v>325</v>
      </c>
      <c r="K5" s="74" t="s">
        <v>463</v>
      </c>
      <c r="L5" s="74" t="s">
        <v>322</v>
      </c>
      <c r="M5" s="74" t="s">
        <v>178</v>
      </c>
      <c r="N5" s="74" t="s">
        <v>334</v>
      </c>
    </row>
    <row r="6" spans="1:14" x14ac:dyDescent="0.25">
      <c r="A6" s="77">
        <v>2001</v>
      </c>
      <c r="B6" s="1">
        <v>356.76</v>
      </c>
      <c r="C6" s="1"/>
      <c r="D6" s="1"/>
      <c r="E6" s="1">
        <v>24789.34</v>
      </c>
      <c r="F6" s="1">
        <v>-2107.09</v>
      </c>
      <c r="G6" s="85"/>
      <c r="H6" s="1">
        <v>917206.04</v>
      </c>
      <c r="I6" s="1">
        <v>-19165.09</v>
      </c>
      <c r="J6" s="1">
        <v>0</v>
      </c>
      <c r="K6" s="1">
        <v>-744727.41000000015</v>
      </c>
      <c r="L6" s="1"/>
      <c r="M6" s="1"/>
      <c r="N6" s="75">
        <v>176352.54999999993</v>
      </c>
    </row>
    <row r="7" spans="1:14" x14ac:dyDescent="0.25">
      <c r="A7" s="77">
        <v>2002</v>
      </c>
      <c r="B7" s="1">
        <v>718.5</v>
      </c>
      <c r="C7" s="1"/>
      <c r="D7" s="1"/>
      <c r="E7" s="1"/>
      <c r="F7" s="1"/>
      <c r="G7" s="85">
        <v>-93100</v>
      </c>
      <c r="H7" s="1">
        <v>1469954.03</v>
      </c>
      <c r="I7" s="1"/>
      <c r="J7" s="1">
        <v>0</v>
      </c>
      <c r="K7" s="1">
        <v>-1223304.8699999999</v>
      </c>
      <c r="L7" s="1"/>
      <c r="M7" s="1"/>
      <c r="N7" s="75">
        <v>154267.66000000015</v>
      </c>
    </row>
    <row r="8" spans="1:14" x14ac:dyDescent="0.25">
      <c r="A8" s="77">
        <v>2003</v>
      </c>
      <c r="B8" s="1">
        <v>691.72</v>
      </c>
      <c r="C8" s="1"/>
      <c r="D8" s="1"/>
      <c r="E8" s="1"/>
      <c r="F8" s="1"/>
      <c r="G8" s="85">
        <v>-66000</v>
      </c>
      <c r="H8" s="1">
        <v>50000</v>
      </c>
      <c r="I8" s="1"/>
      <c r="J8" s="1">
        <v>0</v>
      </c>
      <c r="K8" s="1">
        <v>-412373.08</v>
      </c>
      <c r="L8" s="1">
        <v>127463.2</v>
      </c>
      <c r="M8" s="1"/>
      <c r="N8" s="75">
        <v>-300218.15999999997</v>
      </c>
    </row>
    <row r="9" spans="1:14" x14ac:dyDescent="0.25">
      <c r="A9" s="77">
        <v>2004</v>
      </c>
      <c r="B9" s="1">
        <v>44.53</v>
      </c>
      <c r="C9" s="1">
        <v>50000</v>
      </c>
      <c r="D9" s="1"/>
      <c r="E9" s="1"/>
      <c r="F9" s="1"/>
      <c r="G9" s="85">
        <v>-78585</v>
      </c>
      <c r="H9" s="1">
        <v>175000</v>
      </c>
      <c r="I9" s="1"/>
      <c r="J9" s="1">
        <v>0</v>
      </c>
      <c r="K9" s="1">
        <v>-338806.91999999981</v>
      </c>
      <c r="L9" s="1">
        <v>185064</v>
      </c>
      <c r="M9" s="1"/>
      <c r="N9" s="75">
        <v>-7283.3899999998102</v>
      </c>
    </row>
    <row r="10" spans="1:14" x14ac:dyDescent="0.25">
      <c r="A10" s="77">
        <v>2005</v>
      </c>
      <c r="B10" s="1">
        <v>94.52</v>
      </c>
      <c r="C10" s="1"/>
      <c r="D10" s="1"/>
      <c r="E10" s="1"/>
      <c r="F10" s="1"/>
      <c r="G10" s="85">
        <v>-110000</v>
      </c>
      <c r="H10" s="1">
        <v>-42779</v>
      </c>
      <c r="I10" s="1"/>
      <c r="J10" s="1">
        <v>0</v>
      </c>
      <c r="K10" s="1">
        <v>-201895.58999999997</v>
      </c>
      <c r="L10" s="1">
        <v>347538.5</v>
      </c>
      <c r="M10" s="1">
        <v>4000</v>
      </c>
      <c r="N10" s="75">
        <v>-3041.5699999999488</v>
      </c>
    </row>
    <row r="11" spans="1:14" x14ac:dyDescent="0.25">
      <c r="A11" s="77">
        <v>2006</v>
      </c>
      <c r="B11" s="1">
        <v>13.779999999999998</v>
      </c>
      <c r="C11" s="1"/>
      <c r="D11" s="1">
        <v>-52000.7</v>
      </c>
      <c r="E11" s="1"/>
      <c r="F11" s="1"/>
      <c r="G11" s="85">
        <v>-96500</v>
      </c>
      <c r="H11" s="1">
        <v>-36667</v>
      </c>
      <c r="I11" s="1"/>
      <c r="J11" s="1"/>
      <c r="K11" s="1">
        <v>-133929.07999999999</v>
      </c>
      <c r="L11" s="1">
        <v>433567.76</v>
      </c>
      <c r="M11" s="1"/>
      <c r="N11" s="75">
        <v>114484.76000000001</v>
      </c>
    </row>
    <row r="12" spans="1:14" x14ac:dyDescent="0.25">
      <c r="A12" s="77">
        <v>2007</v>
      </c>
      <c r="B12" s="1">
        <v>271.61</v>
      </c>
      <c r="C12" s="1"/>
      <c r="D12" s="1"/>
      <c r="E12" s="1">
        <v>-1.25</v>
      </c>
      <c r="F12" s="1"/>
      <c r="G12" s="85">
        <v>-86000</v>
      </c>
      <c r="H12" s="1">
        <v>-115689.1</v>
      </c>
      <c r="I12" s="1"/>
      <c r="J12" s="1"/>
      <c r="K12" s="1">
        <v>-162168.56999999998</v>
      </c>
      <c r="L12" s="1">
        <v>234936.30000000002</v>
      </c>
      <c r="M12" s="1"/>
      <c r="N12" s="75">
        <v>-128651.00999999992</v>
      </c>
    </row>
    <row r="13" spans="1:14" x14ac:dyDescent="0.25">
      <c r="A13" s="77">
        <v>2008</v>
      </c>
      <c r="B13" s="1">
        <v>142.87</v>
      </c>
      <c r="C13" s="1"/>
      <c r="D13" s="1"/>
      <c r="E13" s="1"/>
      <c r="F13" s="1"/>
      <c r="G13" s="85">
        <v>-80000</v>
      </c>
      <c r="H13" s="1">
        <v>2186</v>
      </c>
      <c r="I13" s="1"/>
      <c r="J13" s="1"/>
      <c r="K13" s="1">
        <v>-191679.08999999997</v>
      </c>
      <c r="L13" s="1">
        <v>269579.90000000002</v>
      </c>
      <c r="M13" s="1"/>
      <c r="N13" s="75">
        <v>229.68000000005122</v>
      </c>
    </row>
    <row r="14" spans="1:14" x14ac:dyDescent="0.25">
      <c r="A14" s="77">
        <v>2009</v>
      </c>
      <c r="B14" s="1">
        <v>16.02</v>
      </c>
      <c r="C14" s="1"/>
      <c r="D14" s="1"/>
      <c r="E14" s="1"/>
      <c r="F14" s="1"/>
      <c r="G14" s="85">
        <v>-45000</v>
      </c>
      <c r="H14" s="1">
        <v>145000</v>
      </c>
      <c r="I14" s="1"/>
      <c r="J14" s="1"/>
      <c r="K14" s="1">
        <v>-91027.31</v>
      </c>
      <c r="L14" s="1"/>
      <c r="M14" s="1"/>
      <c r="N14" s="75">
        <v>8988.7099999999919</v>
      </c>
    </row>
    <row r="15" spans="1:14" x14ac:dyDescent="0.25">
      <c r="A15" s="77">
        <v>2010</v>
      </c>
      <c r="B15" s="1">
        <v>-4.57</v>
      </c>
      <c r="C15" s="1"/>
      <c r="D15" s="1"/>
      <c r="E15" s="1"/>
      <c r="F15" s="1"/>
      <c r="G15" s="85">
        <v>-24500</v>
      </c>
      <c r="H15" s="1">
        <v>60000</v>
      </c>
      <c r="I15" s="1"/>
      <c r="J15" s="1"/>
      <c r="K15" s="1">
        <v>-32168.309999999998</v>
      </c>
      <c r="L15" s="1">
        <v>-1454.92</v>
      </c>
      <c r="M15" s="1"/>
      <c r="N15" s="75">
        <v>1872.2000000000025</v>
      </c>
    </row>
    <row r="16" spans="1:14" x14ac:dyDescent="0.25">
      <c r="A16" s="77">
        <v>2011</v>
      </c>
      <c r="B16" s="1">
        <v>-26.580000000000002</v>
      </c>
      <c r="C16" s="1"/>
      <c r="D16" s="1"/>
      <c r="E16" s="1"/>
      <c r="F16" s="1"/>
      <c r="G16" s="85">
        <v>-1580</v>
      </c>
      <c r="H16" s="1">
        <v>30000</v>
      </c>
      <c r="I16" s="1"/>
      <c r="J16" s="1"/>
      <c r="K16" s="1">
        <v>-33929.030000000006</v>
      </c>
      <c r="L16" s="1"/>
      <c r="M16" s="1"/>
      <c r="N16" s="75">
        <v>-5535.6100000000079</v>
      </c>
    </row>
    <row r="17" spans="1:14" x14ac:dyDescent="0.25">
      <c r="A17" s="77">
        <v>2012</v>
      </c>
      <c r="B17" s="1">
        <v>-19.579999999999998</v>
      </c>
      <c r="C17" s="1"/>
      <c r="D17" s="1"/>
      <c r="E17" s="1"/>
      <c r="F17" s="1"/>
      <c r="G17" s="85">
        <v>-8000</v>
      </c>
      <c r="H17" s="1"/>
      <c r="I17" s="1"/>
      <c r="J17" s="1"/>
      <c r="K17" s="1"/>
      <c r="L17" s="1"/>
      <c r="M17" s="1"/>
      <c r="N17" s="75">
        <v>-8019.58</v>
      </c>
    </row>
    <row r="18" spans="1:14" x14ac:dyDescent="0.25">
      <c r="A18" s="77">
        <v>2013</v>
      </c>
      <c r="B18" s="1">
        <v>-19.149999999999999</v>
      </c>
      <c r="C18" s="1"/>
      <c r="D18" s="1"/>
      <c r="E18" s="1"/>
      <c r="F18" s="1"/>
      <c r="G18" s="85"/>
      <c r="H18" s="1"/>
      <c r="I18" s="1"/>
      <c r="J18" s="1"/>
      <c r="K18" s="1">
        <v>-800</v>
      </c>
      <c r="L18" s="1"/>
      <c r="M18" s="1"/>
      <c r="N18" s="75">
        <v>-819.15</v>
      </c>
    </row>
    <row r="19" spans="1:14" ht="15.75" thickBot="1" x14ac:dyDescent="0.3">
      <c r="A19" s="77">
        <v>2014</v>
      </c>
      <c r="B19" s="1">
        <v>-20.149999999999999</v>
      </c>
      <c r="C19" s="1"/>
      <c r="D19" s="1"/>
      <c r="E19" s="1"/>
      <c r="F19" s="1"/>
      <c r="G19" s="85"/>
      <c r="H19" s="1"/>
      <c r="I19" s="1"/>
      <c r="J19" s="1"/>
      <c r="K19" s="1"/>
      <c r="L19" s="1"/>
      <c r="M19" s="1"/>
      <c r="N19" s="75">
        <v>-20.149999999999999</v>
      </c>
    </row>
    <row r="20" spans="1:14" ht="15.75" thickBot="1" x14ac:dyDescent="0.3">
      <c r="A20" s="76" t="s">
        <v>334</v>
      </c>
      <c r="B20" s="76">
        <v>2260.2799999999997</v>
      </c>
      <c r="C20" s="76">
        <v>50000</v>
      </c>
      <c r="D20" s="76">
        <v>-52000.7</v>
      </c>
      <c r="E20" s="76">
        <v>24788.09</v>
      </c>
      <c r="F20" s="81">
        <v>-2107.09</v>
      </c>
      <c r="G20" s="86">
        <v>-689265</v>
      </c>
      <c r="H20" s="83">
        <v>2654210.9700000002</v>
      </c>
      <c r="I20" s="79">
        <v>-19165.09</v>
      </c>
      <c r="J20" s="78">
        <v>0</v>
      </c>
      <c r="K20" s="76">
        <v>-3566809.2599999993</v>
      </c>
      <c r="L20" s="76">
        <v>1596694.7400000002</v>
      </c>
      <c r="M20" s="76">
        <v>4000</v>
      </c>
      <c r="N20" s="76">
        <v>2606.9400000004725</v>
      </c>
    </row>
    <row r="21" spans="1:14" x14ac:dyDescent="0.25">
      <c r="C21" t="s">
        <v>464</v>
      </c>
      <c r="D21" t="s">
        <v>464</v>
      </c>
      <c r="E21" t="s">
        <v>464</v>
      </c>
      <c r="F21" t="s">
        <v>464</v>
      </c>
      <c r="K21" t="s">
        <v>467</v>
      </c>
      <c r="L21" t="s">
        <v>468</v>
      </c>
    </row>
    <row r="22" spans="1:14" x14ac:dyDescent="0.25">
      <c r="E22" t="s">
        <v>475</v>
      </c>
      <c r="K22" t="s">
        <v>471</v>
      </c>
      <c r="L22" s="1">
        <v>409000</v>
      </c>
    </row>
    <row r="23" spans="1:14" x14ac:dyDescent="0.25">
      <c r="K23" t="s">
        <v>472</v>
      </c>
      <c r="L23" t="s">
        <v>469</v>
      </c>
    </row>
    <row r="24" spans="1:14" ht="15.75" x14ac:dyDescent="0.25">
      <c r="A24" s="72" t="s">
        <v>462</v>
      </c>
      <c r="L24" t="s">
        <v>470</v>
      </c>
    </row>
    <row r="26" spans="1:14" x14ac:dyDescent="0.25">
      <c r="A26" s="1" t="s">
        <v>336</v>
      </c>
      <c r="B26" s="1" t="s">
        <v>335</v>
      </c>
      <c r="C26" s="1"/>
      <c r="D26" s="1"/>
      <c r="E26" s="1"/>
      <c r="F26" s="1"/>
      <c r="G26" s="1"/>
      <c r="H26" s="1"/>
    </row>
    <row r="27" spans="1:14" s="51" customFormat="1" ht="60" x14ac:dyDescent="0.25">
      <c r="A27" s="74" t="s">
        <v>332</v>
      </c>
      <c r="B27" s="74" t="s">
        <v>315</v>
      </c>
      <c r="C27" s="74" t="s">
        <v>313</v>
      </c>
      <c r="D27" s="74" t="s">
        <v>316</v>
      </c>
      <c r="E27" s="74" t="s">
        <v>319</v>
      </c>
      <c r="F27" s="74" t="s">
        <v>314</v>
      </c>
      <c r="G27" s="74" t="s">
        <v>323</v>
      </c>
      <c r="H27" s="74" t="s">
        <v>334</v>
      </c>
    </row>
    <row r="28" spans="1:14" x14ac:dyDescent="0.25">
      <c r="A28" s="77">
        <v>2001</v>
      </c>
      <c r="B28" s="1">
        <v>917206.04</v>
      </c>
      <c r="C28" s="1"/>
      <c r="D28" s="1"/>
      <c r="E28" s="1"/>
      <c r="F28" s="1"/>
      <c r="G28" s="1">
        <v>-19165.09</v>
      </c>
      <c r="H28" s="75">
        <v>898040.95000000007</v>
      </c>
    </row>
    <row r="29" spans="1:14" x14ac:dyDescent="0.25">
      <c r="A29" s="77">
        <v>2002</v>
      </c>
      <c r="B29" s="1">
        <v>563954.03</v>
      </c>
      <c r="C29" s="1"/>
      <c r="D29" s="1">
        <v>940000</v>
      </c>
      <c r="E29" s="1">
        <v>-25000</v>
      </c>
      <c r="F29" s="1">
        <v>-9000</v>
      </c>
      <c r="G29" s="1"/>
      <c r="H29" s="75">
        <v>1469954.03</v>
      </c>
    </row>
    <row r="30" spans="1:14" x14ac:dyDescent="0.25">
      <c r="A30" s="77">
        <v>2003</v>
      </c>
      <c r="B30" s="1"/>
      <c r="C30" s="1"/>
      <c r="D30" s="1">
        <v>50000</v>
      </c>
      <c r="E30" s="1"/>
      <c r="F30" s="1"/>
      <c r="G30" s="1"/>
      <c r="H30" s="75">
        <v>50000</v>
      </c>
    </row>
    <row r="31" spans="1:14" x14ac:dyDescent="0.25">
      <c r="A31" s="77">
        <v>2004</v>
      </c>
      <c r="B31" s="1"/>
      <c r="C31" s="1"/>
      <c r="D31" s="1">
        <v>150000</v>
      </c>
      <c r="E31" s="1"/>
      <c r="F31" s="1">
        <v>25000</v>
      </c>
      <c r="G31" s="1"/>
      <c r="H31" s="75">
        <v>175000</v>
      </c>
    </row>
    <row r="32" spans="1:14" x14ac:dyDescent="0.25">
      <c r="A32" s="77">
        <v>2005</v>
      </c>
      <c r="B32" s="1"/>
      <c r="C32" s="1"/>
      <c r="D32" s="1">
        <v>-23000</v>
      </c>
      <c r="E32" s="1"/>
      <c r="F32" s="1">
        <v>-19779</v>
      </c>
      <c r="G32" s="1"/>
      <c r="H32" s="75">
        <v>-42779</v>
      </c>
    </row>
    <row r="33" spans="1:8" x14ac:dyDescent="0.25">
      <c r="A33" s="77">
        <v>2006</v>
      </c>
      <c r="B33" s="1"/>
      <c r="C33" s="1"/>
      <c r="D33" s="1"/>
      <c r="E33" s="1"/>
      <c r="F33" s="1">
        <v>-36667</v>
      </c>
      <c r="G33" s="1"/>
      <c r="H33" s="75">
        <v>-36667</v>
      </c>
    </row>
    <row r="34" spans="1:8" x14ac:dyDescent="0.25">
      <c r="A34" s="77">
        <v>2007</v>
      </c>
      <c r="B34" s="1"/>
      <c r="C34" s="1"/>
      <c r="D34" s="1"/>
      <c r="E34" s="1"/>
      <c r="F34" s="1">
        <v>-115689.1</v>
      </c>
      <c r="G34" s="1"/>
      <c r="H34" s="75">
        <v>-115689.1</v>
      </c>
    </row>
    <row r="35" spans="1:8" x14ac:dyDescent="0.25">
      <c r="A35" s="77">
        <v>2008</v>
      </c>
      <c r="B35" s="1"/>
      <c r="C35" s="1">
        <v>140000</v>
      </c>
      <c r="D35" s="1"/>
      <c r="E35" s="1"/>
      <c r="F35" s="1">
        <v>-137814</v>
      </c>
      <c r="G35" s="1"/>
      <c r="H35" s="75">
        <v>2186</v>
      </c>
    </row>
    <row r="36" spans="1:8" x14ac:dyDescent="0.25">
      <c r="A36" s="77">
        <v>2009</v>
      </c>
      <c r="B36" s="1"/>
      <c r="C36" s="1">
        <v>145000</v>
      </c>
      <c r="D36" s="1"/>
      <c r="E36" s="1"/>
      <c r="F36" s="1"/>
      <c r="G36" s="1"/>
      <c r="H36" s="75">
        <v>145000</v>
      </c>
    </row>
    <row r="37" spans="1:8" x14ac:dyDescent="0.25">
      <c r="A37" s="77">
        <v>2010</v>
      </c>
      <c r="B37" s="1"/>
      <c r="C37" s="1">
        <v>60000</v>
      </c>
      <c r="D37" s="1"/>
      <c r="E37" s="1"/>
      <c r="F37" s="1"/>
      <c r="G37" s="1"/>
      <c r="H37" s="75">
        <v>60000</v>
      </c>
    </row>
    <row r="38" spans="1:8" ht="15.75" thickBot="1" x14ac:dyDescent="0.3">
      <c r="A38" s="77">
        <v>2011</v>
      </c>
      <c r="B38" s="1"/>
      <c r="C38" s="1">
        <v>30000</v>
      </c>
      <c r="D38" s="1"/>
      <c r="E38" s="1"/>
      <c r="F38" s="1"/>
      <c r="G38" s="1"/>
      <c r="H38" s="75">
        <v>30000</v>
      </c>
    </row>
    <row r="39" spans="1:8" ht="15.75" thickBot="1" x14ac:dyDescent="0.3">
      <c r="A39" s="76" t="s">
        <v>334</v>
      </c>
      <c r="B39" s="76">
        <v>1481160.07</v>
      </c>
      <c r="C39" s="76">
        <v>375000</v>
      </c>
      <c r="D39" s="76">
        <v>1117000</v>
      </c>
      <c r="E39" s="76">
        <v>-25000</v>
      </c>
      <c r="F39" s="76">
        <v>-293949.09999999998</v>
      </c>
      <c r="G39" s="81">
        <v>-19165.09</v>
      </c>
      <c r="H39" s="87">
        <v>2635045.88</v>
      </c>
    </row>
    <row r="40" spans="1:8" x14ac:dyDescent="0.25">
      <c r="H40" s="93" t="s">
        <v>473</v>
      </c>
    </row>
    <row r="41" spans="1:8" x14ac:dyDescent="0.25">
      <c r="H41" t="s">
        <v>474</v>
      </c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S92"/>
  <sheetViews>
    <sheetView topLeftCell="A61" workbookViewId="0">
      <selection activeCell="B92" sqref="B92"/>
    </sheetView>
  </sheetViews>
  <sheetFormatPr baseColWidth="10" defaultRowHeight="15" x14ac:dyDescent="0.25"/>
  <cols>
    <col min="1" max="1" width="38.7109375" style="1" customWidth="1"/>
    <col min="2" max="2" width="42.5703125" style="1" customWidth="1"/>
    <col min="3" max="3" width="36.42578125" style="1" customWidth="1"/>
    <col min="4" max="4" width="23.140625" style="1" customWidth="1"/>
    <col min="5" max="5" width="15" style="1" customWidth="1"/>
    <col min="6" max="6" width="26.140625" style="1" customWidth="1"/>
    <col min="7" max="7" width="37" style="1" customWidth="1"/>
    <col min="8" max="8" width="27.7109375" style="1" customWidth="1"/>
    <col min="9" max="9" width="12.5703125" style="1" customWidth="1"/>
    <col min="10" max="10" width="9.85546875" style="1" customWidth="1"/>
    <col min="11" max="11" width="12.42578125" style="1" customWidth="1"/>
    <col min="12" max="12" width="18" style="1" customWidth="1"/>
    <col min="13" max="13" width="13.5703125" style="1" customWidth="1"/>
    <col min="14" max="14" width="10.85546875" style="1" customWidth="1"/>
    <col min="15" max="15" width="10" style="1" customWidth="1"/>
    <col min="16" max="16" width="9.7109375" style="1" customWidth="1"/>
    <col min="17" max="17" width="8.7109375" style="1" customWidth="1"/>
    <col min="18" max="18" width="15.140625" style="1" customWidth="1"/>
    <col min="19" max="19" width="25.85546875" style="1" bestFit="1" customWidth="1"/>
    <col min="20" max="20" width="10.7109375" style="1" customWidth="1"/>
    <col min="21" max="21" width="15.28515625" style="1" customWidth="1"/>
    <col min="22" max="22" width="7.7109375" style="1" customWidth="1"/>
    <col min="23" max="23" width="6.7109375" style="1" customWidth="1"/>
    <col min="24" max="24" width="10.7109375" style="1" customWidth="1"/>
    <col min="25" max="25" width="9.7109375" style="1" customWidth="1"/>
    <col min="26" max="26" width="13" style="1" customWidth="1"/>
    <col min="27" max="27" width="8.7109375" style="1" customWidth="1"/>
    <col min="28" max="28" width="11.7109375" style="1" customWidth="1"/>
    <col min="29" max="30" width="9.7109375" style="1" customWidth="1"/>
    <col min="31" max="31" width="21.7109375" style="1" bestFit="1" customWidth="1"/>
    <col min="32" max="32" width="31.5703125" style="1" customWidth="1"/>
    <col min="33" max="33" width="19.85546875" style="1" customWidth="1"/>
    <col min="34" max="34" width="13" style="1" customWidth="1"/>
    <col min="35" max="35" width="8.7109375" style="1" customWidth="1"/>
    <col min="36" max="37" width="9.7109375" style="1" customWidth="1"/>
    <col min="38" max="38" width="9.42578125" style="1" customWidth="1"/>
    <col min="39" max="39" width="18.28515625" style="1" bestFit="1" customWidth="1"/>
    <col min="40" max="40" width="10.7109375" style="1" customWidth="1"/>
    <col min="41" max="41" width="9.7109375" style="1" customWidth="1"/>
    <col min="42" max="42" width="12.5703125" style="1" customWidth="1"/>
    <col min="43" max="43" width="21.7109375" style="1" bestFit="1" customWidth="1"/>
    <col min="44" max="44" width="31.5703125" style="1" bestFit="1" customWidth="1"/>
    <col min="45" max="45" width="12.42578125" style="1" bestFit="1" customWidth="1"/>
    <col min="46" max="46" width="16.7109375" style="1" bestFit="1" customWidth="1"/>
    <col min="47" max="47" width="16.140625" style="1" bestFit="1" customWidth="1"/>
    <col min="48" max="48" width="16.85546875" style="1" bestFit="1" customWidth="1"/>
    <col min="49" max="50" width="19.85546875" style="1" bestFit="1" customWidth="1"/>
    <col min="51" max="51" width="13" style="1" bestFit="1" customWidth="1"/>
    <col min="52" max="52" width="28.7109375" style="1" bestFit="1" customWidth="1"/>
    <col min="53" max="53" width="8.7109375" style="1" customWidth="1"/>
    <col min="54" max="54" width="42.5703125" style="1" bestFit="1" customWidth="1"/>
    <col min="55" max="55" width="36.42578125" style="1" bestFit="1" customWidth="1"/>
    <col min="56" max="56" width="23.140625" style="1" bestFit="1" customWidth="1"/>
    <col min="57" max="57" width="28.85546875" style="1" bestFit="1" customWidth="1"/>
    <col min="58" max="58" width="15" style="1" bestFit="1" customWidth="1"/>
    <col min="59" max="59" width="26.140625" style="1" bestFit="1" customWidth="1"/>
    <col min="60" max="61" width="9.7109375" style="1" customWidth="1"/>
    <col min="62" max="62" width="9.42578125" style="1" customWidth="1"/>
    <col min="63" max="63" width="17.5703125" style="1" bestFit="1" customWidth="1"/>
    <col min="64" max="64" width="18.28515625" style="1" bestFit="1" customWidth="1"/>
    <col min="65" max="65" width="17.42578125" style="1" bestFit="1" customWidth="1"/>
    <col min="66" max="66" width="32" style="1" bestFit="1" customWidth="1"/>
    <col min="67" max="67" width="22.85546875" style="1" bestFit="1" customWidth="1"/>
    <col min="68" max="68" width="21" style="1" bestFit="1" customWidth="1"/>
    <col min="69" max="69" width="10.7109375" style="1" customWidth="1"/>
    <col min="70" max="70" width="9.7109375" style="1" customWidth="1"/>
    <col min="71" max="71" width="12.5703125" style="1" bestFit="1" customWidth="1"/>
    <col min="72" max="16384" width="11.42578125" style="1"/>
  </cols>
  <sheetData>
    <row r="3" spans="1:15" x14ac:dyDescent="0.25">
      <c r="A3" s="53" t="s">
        <v>336</v>
      </c>
      <c r="B3" s="53" t="s">
        <v>335</v>
      </c>
      <c r="O3"/>
    </row>
    <row r="4" spans="1:15" s="55" customFormat="1" ht="45" x14ac:dyDescent="0.25">
      <c r="A4" s="54" t="s">
        <v>332</v>
      </c>
      <c r="B4" s="55" t="s">
        <v>76</v>
      </c>
      <c r="C4" s="55" t="s">
        <v>292</v>
      </c>
      <c r="D4" s="55" t="s">
        <v>328</v>
      </c>
      <c r="E4" s="55" t="s">
        <v>326</v>
      </c>
      <c r="F4" s="55" t="s">
        <v>80</v>
      </c>
      <c r="G4" s="55" t="s">
        <v>93</v>
      </c>
      <c r="H4" s="55" t="s">
        <v>324</v>
      </c>
      <c r="I4" s="55" t="s">
        <v>323</v>
      </c>
      <c r="J4" s="55" t="s">
        <v>325</v>
      </c>
      <c r="K4" s="55" t="s">
        <v>177</v>
      </c>
      <c r="L4" s="55" t="s">
        <v>322</v>
      </c>
      <c r="M4" s="55" t="s">
        <v>178</v>
      </c>
      <c r="N4" s="55" t="s">
        <v>334</v>
      </c>
      <c r="O4"/>
    </row>
    <row r="5" spans="1:15" x14ac:dyDescent="0.25">
      <c r="A5" s="56" t="s">
        <v>295</v>
      </c>
      <c r="E5" s="1">
        <v>-0.01</v>
      </c>
      <c r="N5" s="1">
        <v>-0.01</v>
      </c>
      <c r="O5"/>
    </row>
    <row r="6" spans="1:15" x14ac:dyDescent="0.25">
      <c r="A6" s="56" t="s">
        <v>180</v>
      </c>
      <c r="O6"/>
    </row>
    <row r="7" spans="1:15" x14ac:dyDescent="0.25">
      <c r="A7" s="56" t="s">
        <v>76</v>
      </c>
      <c r="B7" s="1">
        <v>2260.2799999999997</v>
      </c>
      <c r="N7" s="1">
        <v>2260.2799999999997</v>
      </c>
      <c r="O7"/>
    </row>
    <row r="8" spans="1:15" x14ac:dyDescent="0.25">
      <c r="A8" s="56" t="s">
        <v>206</v>
      </c>
      <c r="O8"/>
    </row>
    <row r="9" spans="1:15" x14ac:dyDescent="0.25">
      <c r="A9" s="56" t="s">
        <v>213</v>
      </c>
      <c r="H9" s="1">
        <v>24789.35</v>
      </c>
      <c r="N9" s="1">
        <v>24789.35</v>
      </c>
      <c r="O9"/>
    </row>
    <row r="10" spans="1:15" x14ac:dyDescent="0.25">
      <c r="A10" s="56" t="s">
        <v>188</v>
      </c>
      <c r="H10" s="1">
        <v>50000</v>
      </c>
      <c r="N10" s="1">
        <v>50000</v>
      </c>
      <c r="O10"/>
    </row>
    <row r="11" spans="1:15" x14ac:dyDescent="0.25">
      <c r="A11" s="56" t="s">
        <v>11</v>
      </c>
      <c r="O11"/>
    </row>
    <row r="12" spans="1:15" x14ac:dyDescent="0.25">
      <c r="A12" s="56" t="s">
        <v>8</v>
      </c>
      <c r="O12"/>
    </row>
    <row r="13" spans="1:15" x14ac:dyDescent="0.25">
      <c r="A13" s="56" t="s">
        <v>229</v>
      </c>
      <c r="O13"/>
    </row>
    <row r="14" spans="1:15" x14ac:dyDescent="0.25">
      <c r="A14" s="56" t="s">
        <v>10</v>
      </c>
      <c r="O14"/>
    </row>
    <row r="15" spans="1:15" x14ac:dyDescent="0.25">
      <c r="A15" s="56" t="s">
        <v>75</v>
      </c>
      <c r="G15" s="1">
        <v>-689265</v>
      </c>
      <c r="N15" s="1">
        <v>-689265</v>
      </c>
      <c r="O15"/>
    </row>
    <row r="16" spans="1:15" x14ac:dyDescent="0.25">
      <c r="A16" s="56" t="s">
        <v>237</v>
      </c>
      <c r="J16" s="1">
        <v>0</v>
      </c>
      <c r="N16" s="1">
        <v>0</v>
      </c>
      <c r="O16"/>
    </row>
    <row r="17" spans="1:15" x14ac:dyDescent="0.25">
      <c r="A17" s="56" t="s">
        <v>68</v>
      </c>
      <c r="L17" s="1">
        <v>1093011.06</v>
      </c>
      <c r="N17" s="1">
        <v>1093011.06</v>
      </c>
      <c r="O17"/>
    </row>
    <row r="18" spans="1:15" x14ac:dyDescent="0.25">
      <c r="A18" s="56" t="s">
        <v>134</v>
      </c>
      <c r="H18" s="1">
        <v>3117160.0700000003</v>
      </c>
      <c r="J18" s="1">
        <v>371840.29</v>
      </c>
      <c r="K18" s="1">
        <v>3599.14</v>
      </c>
      <c r="L18" s="1">
        <v>519844.01</v>
      </c>
      <c r="N18" s="1">
        <v>4012443.5100000007</v>
      </c>
      <c r="O18"/>
    </row>
    <row r="19" spans="1:15" x14ac:dyDescent="0.25">
      <c r="A19" s="56" t="s">
        <v>178</v>
      </c>
      <c r="M19" s="1">
        <v>4000</v>
      </c>
      <c r="N19" s="1">
        <v>4000</v>
      </c>
      <c r="O19"/>
    </row>
    <row r="20" spans="1:15" x14ac:dyDescent="0.25">
      <c r="A20" s="56" t="s">
        <v>85</v>
      </c>
      <c r="K20" s="1">
        <v>1524.6</v>
      </c>
      <c r="N20" s="1">
        <v>1524.6</v>
      </c>
      <c r="O20"/>
    </row>
    <row r="21" spans="1:15" x14ac:dyDescent="0.25">
      <c r="A21" s="56" t="s">
        <v>214</v>
      </c>
      <c r="D21" s="1">
        <v>-52000.7</v>
      </c>
      <c r="E21" s="1">
        <v>-1.25</v>
      </c>
      <c r="F21" s="1">
        <v>-2107.09</v>
      </c>
      <c r="H21" s="1">
        <v>-462949.1</v>
      </c>
      <c r="I21" s="1">
        <v>-19165.09</v>
      </c>
      <c r="J21" s="1">
        <v>-371840.29</v>
      </c>
      <c r="K21" s="1">
        <v>-3571933.0000000051</v>
      </c>
      <c r="L21" s="1">
        <v>-16160.33</v>
      </c>
      <c r="N21" s="1">
        <v>-4496156.8500000052</v>
      </c>
      <c r="O21"/>
    </row>
    <row r="22" spans="1:15" x14ac:dyDescent="0.25">
      <c r="A22" s="56" t="s">
        <v>333</v>
      </c>
      <c r="O22"/>
    </row>
    <row r="23" spans="1:15" x14ac:dyDescent="0.25">
      <c r="A23" s="56" t="s">
        <v>334</v>
      </c>
      <c r="B23" s="1">
        <v>2260.2799999999997</v>
      </c>
      <c r="D23" s="1">
        <v>-52000.7</v>
      </c>
      <c r="E23" s="1">
        <v>-1.26</v>
      </c>
      <c r="F23" s="1">
        <v>-2107.09</v>
      </c>
      <c r="G23" s="1">
        <v>-689265</v>
      </c>
      <c r="H23" s="1">
        <v>2729000.3200000003</v>
      </c>
      <c r="I23" s="1">
        <v>-19165.09</v>
      </c>
      <c r="J23" s="1">
        <v>0</v>
      </c>
      <c r="K23" s="1">
        <v>-3566809.2600000049</v>
      </c>
      <c r="L23" s="1">
        <v>1596694.74</v>
      </c>
      <c r="M23" s="1">
        <v>4000</v>
      </c>
      <c r="N23" s="1">
        <v>2606.9399999948218</v>
      </c>
      <c r="O23"/>
    </row>
    <row r="24" spans="1: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33" spans="1:15" x14ac:dyDescent="0.25">
      <c r="A33" s="48" t="s">
        <v>336</v>
      </c>
      <c r="B33" s="48" t="s">
        <v>335</v>
      </c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 s="55" customFormat="1" ht="45" x14ac:dyDescent="0.25">
      <c r="A34" s="50" t="s">
        <v>332</v>
      </c>
      <c r="B34" s="55" t="s">
        <v>76</v>
      </c>
      <c r="C34" s="55" t="s">
        <v>292</v>
      </c>
      <c r="D34" s="55" t="s">
        <v>328</v>
      </c>
      <c r="E34" s="55" t="s">
        <v>326</v>
      </c>
      <c r="F34" s="55" t="s">
        <v>80</v>
      </c>
      <c r="G34" s="55" t="s">
        <v>93</v>
      </c>
      <c r="H34" s="55" t="s">
        <v>324</v>
      </c>
      <c r="I34" s="55" t="s">
        <v>323</v>
      </c>
      <c r="J34" s="55" t="s">
        <v>325</v>
      </c>
      <c r="K34" s="55" t="s">
        <v>177</v>
      </c>
      <c r="L34" s="55" t="s">
        <v>322</v>
      </c>
      <c r="M34" s="55" t="s">
        <v>178</v>
      </c>
      <c r="N34" s="55" t="s">
        <v>334</v>
      </c>
      <c r="O34"/>
    </row>
    <row r="35" spans="1:15" x14ac:dyDescent="0.25">
      <c r="A35" s="57">
        <v>2001</v>
      </c>
      <c r="B35" s="1">
        <v>356.76</v>
      </c>
      <c r="E35" s="1">
        <v>-0.01</v>
      </c>
      <c r="F35" s="1">
        <v>-2107.09</v>
      </c>
      <c r="H35" s="1">
        <v>941995.3899999999</v>
      </c>
      <c r="I35" s="1">
        <v>-19165.09</v>
      </c>
      <c r="J35" s="1">
        <v>0</v>
      </c>
      <c r="K35" s="1">
        <v>-744727.41000000015</v>
      </c>
      <c r="N35" s="1">
        <v>176352.54999999981</v>
      </c>
      <c r="O35"/>
    </row>
    <row r="36" spans="1:15" x14ac:dyDescent="0.25">
      <c r="A36" s="57">
        <v>2002</v>
      </c>
      <c r="B36" s="1">
        <v>718.5</v>
      </c>
      <c r="G36" s="1">
        <v>-93100</v>
      </c>
      <c r="H36" s="1">
        <v>1469954.03</v>
      </c>
      <c r="J36" s="1">
        <v>0</v>
      </c>
      <c r="K36" s="1">
        <v>-1223304.8699999999</v>
      </c>
      <c r="N36" s="1">
        <v>154267.66000000015</v>
      </c>
      <c r="O36"/>
    </row>
    <row r="37" spans="1:15" x14ac:dyDescent="0.25">
      <c r="A37" s="57">
        <v>2003</v>
      </c>
      <c r="B37" s="1">
        <v>691.72</v>
      </c>
      <c r="G37" s="1">
        <v>-66000</v>
      </c>
      <c r="H37" s="1">
        <v>50000</v>
      </c>
      <c r="J37" s="1">
        <v>0</v>
      </c>
      <c r="K37" s="1">
        <v>-412373.08</v>
      </c>
      <c r="L37" s="1">
        <v>127463.2</v>
      </c>
      <c r="N37" s="1">
        <v>-300218.15999999997</v>
      </c>
      <c r="O37"/>
    </row>
    <row r="38" spans="1:15" x14ac:dyDescent="0.25">
      <c r="A38" s="57">
        <v>2004</v>
      </c>
      <c r="B38" s="1">
        <v>44.53</v>
      </c>
      <c r="G38" s="1">
        <v>-78585</v>
      </c>
      <c r="H38" s="1">
        <v>225000</v>
      </c>
      <c r="J38" s="1">
        <v>0</v>
      </c>
      <c r="K38" s="1">
        <v>-338806.91999999981</v>
      </c>
      <c r="L38" s="1">
        <v>185064</v>
      </c>
      <c r="N38" s="1">
        <v>-7283.3899999998102</v>
      </c>
      <c r="O38"/>
    </row>
    <row r="39" spans="1:15" x14ac:dyDescent="0.25">
      <c r="A39" s="57">
        <v>2005</v>
      </c>
      <c r="B39" s="1">
        <v>94.52</v>
      </c>
      <c r="G39" s="1">
        <v>-110000</v>
      </c>
      <c r="H39" s="1">
        <v>-42779</v>
      </c>
      <c r="J39" s="1">
        <v>0</v>
      </c>
      <c r="K39" s="1">
        <v>-201895.58999999997</v>
      </c>
      <c r="L39" s="1">
        <v>347538.5</v>
      </c>
      <c r="M39" s="1">
        <v>4000</v>
      </c>
      <c r="N39" s="1">
        <v>-3041.5699999999488</v>
      </c>
      <c r="O39"/>
    </row>
    <row r="40" spans="1:15" x14ac:dyDescent="0.25">
      <c r="A40" s="57">
        <v>2006</v>
      </c>
      <c r="B40" s="1">
        <v>13.779999999999998</v>
      </c>
      <c r="D40" s="1">
        <v>-52000.7</v>
      </c>
      <c r="G40" s="1">
        <v>-96500</v>
      </c>
      <c r="H40" s="1">
        <v>-36667</v>
      </c>
      <c r="K40" s="1">
        <v>-133929.07999999999</v>
      </c>
      <c r="L40" s="1">
        <v>433567.76</v>
      </c>
      <c r="N40" s="1">
        <v>114484.76000000001</v>
      </c>
      <c r="O40"/>
    </row>
    <row r="41" spans="1:15" x14ac:dyDescent="0.25">
      <c r="A41" s="57">
        <v>2007</v>
      </c>
      <c r="B41" s="1">
        <v>271.61</v>
      </c>
      <c r="E41" s="1">
        <v>-1.25</v>
      </c>
      <c r="G41" s="1">
        <v>-86000</v>
      </c>
      <c r="H41" s="1">
        <v>-115689.1</v>
      </c>
      <c r="K41" s="1">
        <v>-162168.56999999998</v>
      </c>
      <c r="L41" s="1">
        <v>234936.30000000002</v>
      </c>
      <c r="N41" s="1">
        <v>-128651.00999999992</v>
      </c>
      <c r="O41"/>
    </row>
    <row r="42" spans="1:15" x14ac:dyDescent="0.25">
      <c r="A42" s="57">
        <v>2008</v>
      </c>
      <c r="B42" s="1">
        <v>142.87</v>
      </c>
      <c r="G42" s="1">
        <v>-80000</v>
      </c>
      <c r="H42" s="1">
        <v>2186</v>
      </c>
      <c r="K42" s="1">
        <v>-191679.08999999997</v>
      </c>
      <c r="L42" s="1">
        <v>269579.90000000002</v>
      </c>
      <c r="N42" s="1">
        <v>229.68000000005122</v>
      </c>
      <c r="O42"/>
    </row>
    <row r="43" spans="1:15" x14ac:dyDescent="0.25">
      <c r="A43" s="57">
        <v>2009</v>
      </c>
      <c r="B43" s="1">
        <v>16.02</v>
      </c>
      <c r="G43" s="1">
        <v>-45000</v>
      </c>
      <c r="H43" s="1">
        <v>145000</v>
      </c>
      <c r="K43" s="1">
        <v>-91027.31</v>
      </c>
      <c r="N43" s="1">
        <v>8988.7099999999919</v>
      </c>
      <c r="O43"/>
    </row>
    <row r="44" spans="1:15" x14ac:dyDescent="0.25">
      <c r="A44" s="57">
        <v>2010</v>
      </c>
      <c r="B44" s="1">
        <v>-4.57</v>
      </c>
      <c r="G44" s="1">
        <v>-24500</v>
      </c>
      <c r="H44" s="1">
        <v>60000</v>
      </c>
      <c r="K44" s="1">
        <v>-32168.309999999998</v>
      </c>
      <c r="L44" s="1">
        <v>-1454.92</v>
      </c>
      <c r="N44" s="1">
        <v>1872.2000000000025</v>
      </c>
      <c r="O44"/>
    </row>
    <row r="45" spans="1:15" x14ac:dyDescent="0.25">
      <c r="A45" s="57">
        <v>2011</v>
      </c>
      <c r="B45" s="1">
        <v>-26.580000000000002</v>
      </c>
      <c r="G45" s="1">
        <v>-1580</v>
      </c>
      <c r="H45" s="1">
        <v>30000</v>
      </c>
      <c r="K45" s="1">
        <v>-33929.030000000006</v>
      </c>
      <c r="N45" s="1">
        <v>-5535.6100000000079</v>
      </c>
      <c r="O45"/>
    </row>
    <row r="46" spans="1:15" x14ac:dyDescent="0.25">
      <c r="A46" s="57">
        <v>2012</v>
      </c>
      <c r="B46" s="1">
        <v>-19.579999999999998</v>
      </c>
      <c r="G46" s="1">
        <v>-8000</v>
      </c>
      <c r="N46" s="1">
        <v>-8019.58</v>
      </c>
      <c r="O46"/>
    </row>
    <row r="47" spans="1:15" x14ac:dyDescent="0.25">
      <c r="A47" s="57">
        <v>2013</v>
      </c>
      <c r="B47" s="1">
        <v>-19.149999999999999</v>
      </c>
      <c r="K47" s="1">
        <v>-800</v>
      </c>
      <c r="N47" s="1">
        <v>-819.15</v>
      </c>
      <c r="O47"/>
    </row>
    <row r="48" spans="1:15" x14ac:dyDescent="0.25">
      <c r="A48" s="57">
        <v>2014</v>
      </c>
      <c r="B48" s="1">
        <v>-20.149999999999999</v>
      </c>
      <c r="N48" s="1">
        <v>-20.149999999999999</v>
      </c>
      <c r="O48"/>
    </row>
    <row r="49" spans="1:71" x14ac:dyDescent="0.25">
      <c r="A49" s="57" t="s">
        <v>334</v>
      </c>
      <c r="B49" s="1">
        <v>2260.2799999999997</v>
      </c>
      <c r="D49" s="1">
        <v>-52000.7</v>
      </c>
      <c r="E49" s="1">
        <v>-1.26</v>
      </c>
      <c r="F49" s="1">
        <v>-2107.09</v>
      </c>
      <c r="G49" s="1">
        <v>-689265</v>
      </c>
      <c r="H49" s="1">
        <v>2729000.32</v>
      </c>
      <c r="I49" s="1">
        <v>-19165.09</v>
      </c>
      <c r="J49" s="1">
        <v>0</v>
      </c>
      <c r="K49" s="1">
        <v>-3566809.2599999993</v>
      </c>
      <c r="L49" s="1">
        <v>1596694.7400000002</v>
      </c>
      <c r="M49" s="1">
        <v>4000</v>
      </c>
      <c r="N49" s="1">
        <v>2606.9400000003561</v>
      </c>
      <c r="O49"/>
    </row>
    <row r="50" spans="1:71" x14ac:dyDescent="0.25">
      <c r="A50"/>
    </row>
    <row r="56" spans="1:71" x14ac:dyDescent="0.25">
      <c r="A56" s="48" t="s">
        <v>336</v>
      </c>
      <c r="B56" s="48" t="s">
        <v>335</v>
      </c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</row>
    <row r="57" spans="1:71" x14ac:dyDescent="0.25">
      <c r="A57" s="48" t="s">
        <v>332</v>
      </c>
      <c r="B57" t="s">
        <v>315</v>
      </c>
      <c r="C57" t="s">
        <v>313</v>
      </c>
      <c r="D57" t="s">
        <v>316</v>
      </c>
      <c r="E57" t="s">
        <v>314</v>
      </c>
      <c r="F57" t="s">
        <v>323</v>
      </c>
      <c r="G57" t="s">
        <v>460</v>
      </c>
      <c r="H57" t="s">
        <v>459</v>
      </c>
      <c r="I57" t="s">
        <v>334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</row>
    <row r="58" spans="1:71" x14ac:dyDescent="0.25">
      <c r="A58" s="57">
        <v>2001</v>
      </c>
      <c r="B58" s="1">
        <v>917206.04</v>
      </c>
      <c r="E58" s="1">
        <v>24789.35</v>
      </c>
      <c r="F58" s="1">
        <v>-19165.09</v>
      </c>
      <c r="I58" s="1">
        <v>922830.3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</row>
    <row r="59" spans="1:71" x14ac:dyDescent="0.25">
      <c r="A59" s="57">
        <v>2002</v>
      </c>
      <c r="B59" s="1">
        <v>563954.03</v>
      </c>
      <c r="D59" s="1">
        <v>940000</v>
      </c>
      <c r="E59" s="1">
        <v>-9000</v>
      </c>
      <c r="G59" s="1">
        <v>-25000</v>
      </c>
      <c r="I59" s="1">
        <v>1469954.03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</row>
    <row r="60" spans="1:71" x14ac:dyDescent="0.25">
      <c r="A60" s="57">
        <v>2003</v>
      </c>
      <c r="D60" s="1">
        <v>50000</v>
      </c>
      <c r="I60" s="1">
        <v>50000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</row>
    <row r="61" spans="1:71" x14ac:dyDescent="0.25">
      <c r="A61" s="57">
        <v>2004</v>
      </c>
      <c r="C61" s="1">
        <v>50000</v>
      </c>
      <c r="D61" s="1">
        <v>150000</v>
      </c>
      <c r="E61" s="1">
        <v>25000</v>
      </c>
      <c r="I61" s="1">
        <v>225000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</row>
    <row r="62" spans="1:71" x14ac:dyDescent="0.25">
      <c r="A62" s="57">
        <v>2005</v>
      </c>
      <c r="E62" s="1">
        <v>60000</v>
      </c>
      <c r="G62" s="1">
        <v>-23000</v>
      </c>
      <c r="H62" s="1">
        <v>-79779</v>
      </c>
      <c r="I62" s="1">
        <v>-42779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</row>
    <row r="63" spans="1:71" x14ac:dyDescent="0.25">
      <c r="A63" s="57">
        <v>2006</v>
      </c>
      <c r="H63" s="1">
        <v>-36667</v>
      </c>
      <c r="I63" s="1">
        <v>-36667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</row>
    <row r="64" spans="1:71" x14ac:dyDescent="0.25">
      <c r="A64" s="57">
        <v>2007</v>
      </c>
      <c r="H64" s="1">
        <v>-115689.1</v>
      </c>
      <c r="I64" s="1">
        <v>-115689.1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</row>
    <row r="65" spans="1:71" x14ac:dyDescent="0.25">
      <c r="A65" s="57">
        <v>2008</v>
      </c>
      <c r="C65" s="1">
        <v>140000</v>
      </c>
      <c r="H65" s="1">
        <v>-137814</v>
      </c>
      <c r="I65" s="1">
        <v>2186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</row>
    <row r="66" spans="1:71" x14ac:dyDescent="0.25">
      <c r="A66" s="57">
        <v>2009</v>
      </c>
      <c r="C66" s="1">
        <v>145000</v>
      </c>
      <c r="I66" s="1">
        <v>145000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</row>
    <row r="67" spans="1:71" x14ac:dyDescent="0.25">
      <c r="A67" s="57">
        <v>2010</v>
      </c>
      <c r="C67" s="1">
        <v>60000</v>
      </c>
      <c r="I67" s="1">
        <v>60000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</row>
    <row r="68" spans="1:71" x14ac:dyDescent="0.25">
      <c r="A68" s="57">
        <v>2011</v>
      </c>
      <c r="C68" s="1">
        <v>30000</v>
      </c>
      <c r="I68" s="1">
        <v>30000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</row>
    <row r="69" spans="1:71" x14ac:dyDescent="0.25">
      <c r="A69" s="57" t="s">
        <v>334</v>
      </c>
      <c r="B69" s="1">
        <v>1481160.07</v>
      </c>
      <c r="C69" s="1">
        <v>425000</v>
      </c>
      <c r="D69" s="1">
        <v>1140000</v>
      </c>
      <c r="E69" s="1">
        <v>100789.35</v>
      </c>
      <c r="F69" s="1">
        <v>-19165.09</v>
      </c>
      <c r="G69" s="1">
        <v>-48000</v>
      </c>
      <c r="H69" s="1">
        <v>-369949.1</v>
      </c>
      <c r="I69" s="1">
        <v>2709835.23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</row>
    <row r="70" spans="1:7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</row>
    <row r="71" spans="1:7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</row>
    <row r="72" spans="1:7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</row>
    <row r="73" spans="1:71" x14ac:dyDescent="0.25">
      <c r="A73" s="48" t="s">
        <v>321</v>
      </c>
      <c r="B73" t="s">
        <v>177</v>
      </c>
      <c r="C73"/>
    </row>
    <row r="75" spans="1:71" x14ac:dyDescent="0.25">
      <c r="A75" s="48" t="s">
        <v>336</v>
      </c>
      <c r="B75" s="48" t="s">
        <v>335</v>
      </c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</row>
    <row r="76" spans="1:71" x14ac:dyDescent="0.25">
      <c r="A76" s="48" t="s">
        <v>332</v>
      </c>
      <c r="B76" t="s">
        <v>65</v>
      </c>
      <c r="C76" t="s">
        <v>120</v>
      </c>
      <c r="D76" t="s">
        <v>117</v>
      </c>
      <c r="E76" t="s">
        <v>27</v>
      </c>
      <c r="F76" t="s">
        <v>63</v>
      </c>
      <c r="G76" t="s">
        <v>51</v>
      </c>
      <c r="H76" t="s">
        <v>286</v>
      </c>
      <c r="I76" t="s">
        <v>78</v>
      </c>
      <c r="J76" t="s">
        <v>33</v>
      </c>
      <c r="K76" t="s">
        <v>182</v>
      </c>
      <c r="L76" t="s">
        <v>190</v>
      </c>
      <c r="M76" t="s">
        <v>54</v>
      </c>
      <c r="N76" t="s">
        <v>303</v>
      </c>
      <c r="O76" t="s">
        <v>191</v>
      </c>
      <c r="P76" t="s">
        <v>132</v>
      </c>
      <c r="Q76" t="s">
        <v>83</v>
      </c>
      <c r="R76" t="s">
        <v>189</v>
      </c>
      <c r="S76" t="s">
        <v>307</v>
      </c>
      <c r="T76" t="s">
        <v>116</v>
      </c>
      <c r="U76" t="s">
        <v>57</v>
      </c>
      <c r="V76" t="s">
        <v>173</v>
      </c>
      <c r="W76" t="s">
        <v>202</v>
      </c>
      <c r="X76" t="s">
        <v>50</v>
      </c>
      <c r="Y76" t="s">
        <v>207</v>
      </c>
      <c r="Z76" t="s">
        <v>197</v>
      </c>
      <c r="AA76" t="s">
        <v>201</v>
      </c>
      <c r="AB76" t="s">
        <v>161</v>
      </c>
      <c r="AC76" t="s">
        <v>35</v>
      </c>
      <c r="AD76" t="s">
        <v>84</v>
      </c>
      <c r="AE76" t="s">
        <v>86</v>
      </c>
      <c r="AF76" t="s">
        <v>129</v>
      </c>
      <c r="AG76" t="s">
        <v>312</v>
      </c>
      <c r="AH76" t="s">
        <v>172</v>
      </c>
      <c r="AI76" t="s">
        <v>31</v>
      </c>
      <c r="AJ76" t="s">
        <v>55</v>
      </c>
      <c r="AK76" t="s">
        <v>105</v>
      </c>
      <c r="AL76" t="s">
        <v>288</v>
      </c>
      <c r="AM76" t="s">
        <v>200</v>
      </c>
      <c r="AN76" t="s">
        <v>58</v>
      </c>
      <c r="AO76" t="s">
        <v>59</v>
      </c>
      <c r="AP76" t="s">
        <v>334</v>
      </c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</row>
    <row r="77" spans="1:71" x14ac:dyDescent="0.25">
      <c r="A77" s="57">
        <v>2001</v>
      </c>
      <c r="B77" s="49"/>
      <c r="C77" s="49"/>
      <c r="D77" s="49"/>
      <c r="E77" s="49"/>
      <c r="F77" s="49"/>
      <c r="G77" s="49"/>
      <c r="H77" s="49"/>
      <c r="I77" s="49"/>
      <c r="J77" s="49">
        <v>-45034.17</v>
      </c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>
        <v>-14997.56</v>
      </c>
      <c r="Y77" s="49">
        <v>-54784.000000000007</v>
      </c>
      <c r="Z77" s="49"/>
      <c r="AA77" s="49"/>
      <c r="AB77" s="49">
        <v>-484350.94999999995</v>
      </c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>
        <v>-145560.72999999998</v>
      </c>
      <c r="AO77" s="49"/>
      <c r="AP77" s="49">
        <v>-744727.40999999992</v>
      </c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</row>
    <row r="78" spans="1:71" x14ac:dyDescent="0.25">
      <c r="A78" s="57">
        <v>2002</v>
      </c>
      <c r="B78" s="49"/>
      <c r="C78" s="49"/>
      <c r="D78" s="49"/>
      <c r="E78" s="49"/>
      <c r="F78" s="49"/>
      <c r="G78" s="49"/>
      <c r="H78" s="49"/>
      <c r="I78" s="49"/>
      <c r="J78" s="49">
        <v>-153303.95000000001</v>
      </c>
      <c r="K78" s="49"/>
      <c r="L78" s="49"/>
      <c r="M78" s="49">
        <v>-712.67</v>
      </c>
      <c r="N78" s="49"/>
      <c r="O78" s="49">
        <v>-8065.86</v>
      </c>
      <c r="P78" s="49"/>
      <c r="Q78" s="49"/>
      <c r="R78" s="49"/>
      <c r="S78" s="49"/>
      <c r="T78" s="49"/>
      <c r="U78" s="49"/>
      <c r="V78" s="49"/>
      <c r="W78" s="49"/>
      <c r="X78" s="49">
        <v>-87597.56</v>
      </c>
      <c r="Y78" s="49">
        <v>-30805.1</v>
      </c>
      <c r="Z78" s="49"/>
      <c r="AA78" s="49"/>
      <c r="AB78" s="49">
        <v>-813556.55999999982</v>
      </c>
      <c r="AC78" s="49"/>
      <c r="AD78" s="49"/>
      <c r="AE78" s="49"/>
      <c r="AF78" s="49"/>
      <c r="AG78" s="49"/>
      <c r="AH78" s="49"/>
      <c r="AI78" s="49"/>
      <c r="AJ78" s="49"/>
      <c r="AK78" s="49">
        <v>-31404.799999999999</v>
      </c>
      <c r="AL78" s="49"/>
      <c r="AM78" s="49"/>
      <c r="AN78" s="49">
        <v>-97858.37</v>
      </c>
      <c r="AO78" s="49"/>
      <c r="AP78" s="49">
        <v>-1223304.8699999996</v>
      </c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</row>
    <row r="79" spans="1:71" x14ac:dyDescent="0.25">
      <c r="A79" s="57">
        <v>2003</v>
      </c>
      <c r="B79" s="49"/>
      <c r="C79" s="49"/>
      <c r="D79" s="49"/>
      <c r="E79" s="49"/>
      <c r="F79" s="49"/>
      <c r="G79" s="49"/>
      <c r="H79" s="49"/>
      <c r="I79" s="49"/>
      <c r="J79" s="49">
        <v>-47136.11</v>
      </c>
      <c r="K79" s="49"/>
      <c r="L79" s="49"/>
      <c r="M79" s="49"/>
      <c r="N79" s="49"/>
      <c r="O79" s="49">
        <v>-1397.55</v>
      </c>
      <c r="P79" s="49"/>
      <c r="Q79" s="49"/>
      <c r="R79" s="49"/>
      <c r="S79" s="49"/>
      <c r="T79" s="49">
        <v>-19430.18</v>
      </c>
      <c r="U79" s="49"/>
      <c r="V79" s="49"/>
      <c r="W79" s="49">
        <v>-15125</v>
      </c>
      <c r="X79" s="49">
        <v>-42350</v>
      </c>
      <c r="Y79" s="49">
        <v>-3434.88</v>
      </c>
      <c r="Z79" s="49">
        <v>-13053.5</v>
      </c>
      <c r="AA79" s="49">
        <v>-2317.15</v>
      </c>
      <c r="AB79" s="49">
        <v>-168686.26</v>
      </c>
      <c r="AC79" s="49"/>
      <c r="AD79" s="49"/>
      <c r="AE79" s="49"/>
      <c r="AF79" s="49"/>
      <c r="AG79" s="49"/>
      <c r="AH79" s="49">
        <v>-4125.74</v>
      </c>
      <c r="AI79" s="49"/>
      <c r="AJ79" s="49"/>
      <c r="AK79" s="49">
        <v>-50148.399999999994</v>
      </c>
      <c r="AL79" s="49"/>
      <c r="AM79" s="49">
        <v>-768.66</v>
      </c>
      <c r="AN79" s="49">
        <v>-44399.65</v>
      </c>
      <c r="AO79" s="49"/>
      <c r="AP79" s="49">
        <v>-412373.08</v>
      </c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</row>
    <row r="80" spans="1:71" x14ac:dyDescent="0.25">
      <c r="A80" s="57">
        <v>2004</v>
      </c>
      <c r="B80" s="49"/>
      <c r="C80" s="49"/>
      <c r="D80" s="49"/>
      <c r="E80" s="49"/>
      <c r="F80" s="49"/>
      <c r="G80" s="49"/>
      <c r="H80" s="49"/>
      <c r="I80" s="49"/>
      <c r="J80" s="49">
        <v>-47932.250000000007</v>
      </c>
      <c r="K80" s="49"/>
      <c r="L80" s="49">
        <v>-125</v>
      </c>
      <c r="M80" s="49"/>
      <c r="N80" s="49"/>
      <c r="O80" s="49">
        <v>-86953.02</v>
      </c>
      <c r="P80" s="49"/>
      <c r="Q80" s="49"/>
      <c r="R80" s="49">
        <v>-3538.04</v>
      </c>
      <c r="S80" s="49">
        <v>-1421.75</v>
      </c>
      <c r="T80" s="49">
        <v>-1649.31</v>
      </c>
      <c r="U80" s="49"/>
      <c r="V80" s="49"/>
      <c r="W80" s="49"/>
      <c r="X80" s="49">
        <v>-45375</v>
      </c>
      <c r="Y80" s="49"/>
      <c r="Z80" s="49">
        <v>-3046.49</v>
      </c>
      <c r="AA80" s="49"/>
      <c r="AB80" s="49">
        <v>-106155.4</v>
      </c>
      <c r="AC80" s="49"/>
      <c r="AD80" s="49">
        <v>-1649.4699999999998</v>
      </c>
      <c r="AE80" s="49"/>
      <c r="AF80" s="49"/>
      <c r="AG80" s="49"/>
      <c r="AH80" s="49"/>
      <c r="AI80" s="49"/>
      <c r="AJ80" s="49"/>
      <c r="AK80" s="49">
        <v>-4524.8</v>
      </c>
      <c r="AL80" s="49"/>
      <c r="AM80" s="49"/>
      <c r="AN80" s="49">
        <v>-10267.719999999999</v>
      </c>
      <c r="AO80" s="49">
        <v>-26168.670000000002</v>
      </c>
      <c r="AP80" s="49">
        <v>-338806.91999999993</v>
      </c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</row>
    <row r="81" spans="1:71" x14ac:dyDescent="0.25">
      <c r="A81" s="57">
        <v>2005</v>
      </c>
      <c r="B81" s="49"/>
      <c r="C81" s="49"/>
      <c r="D81" s="49"/>
      <c r="E81" s="49"/>
      <c r="F81" s="49">
        <v>-13213.2</v>
      </c>
      <c r="G81" s="49"/>
      <c r="H81" s="49"/>
      <c r="I81" s="49"/>
      <c r="J81" s="49">
        <v>-14852.28</v>
      </c>
      <c r="K81" s="49">
        <v>-2597.66</v>
      </c>
      <c r="L81" s="49"/>
      <c r="M81" s="49"/>
      <c r="N81" s="49"/>
      <c r="O81" s="49"/>
      <c r="P81" s="49"/>
      <c r="Q81" s="49"/>
      <c r="R81" s="49"/>
      <c r="S81" s="49"/>
      <c r="T81" s="49">
        <v>-100783.87</v>
      </c>
      <c r="U81" s="49"/>
      <c r="V81" s="49">
        <v>-553.21</v>
      </c>
      <c r="W81" s="49"/>
      <c r="X81" s="49">
        <v>-47934.66</v>
      </c>
      <c r="Y81" s="49"/>
      <c r="Z81" s="49"/>
      <c r="AA81" s="49"/>
      <c r="AB81" s="49"/>
      <c r="AC81" s="49"/>
      <c r="AD81" s="49">
        <v>-3863.76</v>
      </c>
      <c r="AE81" s="49"/>
      <c r="AF81" s="49"/>
      <c r="AG81" s="49"/>
      <c r="AH81" s="49">
        <v>-1870.85</v>
      </c>
      <c r="AI81" s="49"/>
      <c r="AJ81" s="49"/>
      <c r="AK81" s="49">
        <v>-923.23</v>
      </c>
      <c r="AL81" s="49"/>
      <c r="AM81" s="49"/>
      <c r="AN81" s="49"/>
      <c r="AO81" s="49">
        <v>-15302.869999999999</v>
      </c>
      <c r="AP81" s="49">
        <v>-201895.59000000003</v>
      </c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</row>
    <row r="82" spans="1:71" x14ac:dyDescent="0.25">
      <c r="A82" s="57">
        <v>2006</v>
      </c>
      <c r="B82" s="49"/>
      <c r="C82" s="49"/>
      <c r="D82" s="49"/>
      <c r="E82" s="49"/>
      <c r="F82" s="49"/>
      <c r="G82" s="49"/>
      <c r="H82" s="49">
        <v>-14384</v>
      </c>
      <c r="I82" s="49"/>
      <c r="J82" s="49">
        <v>-649.53</v>
      </c>
      <c r="K82" s="49"/>
      <c r="L82" s="49"/>
      <c r="M82" s="49"/>
      <c r="N82" s="49"/>
      <c r="O82" s="49"/>
      <c r="P82" s="49"/>
      <c r="Q82" s="49"/>
      <c r="R82" s="49">
        <v>-3200.45</v>
      </c>
      <c r="S82" s="49">
        <v>-423.5</v>
      </c>
      <c r="T82" s="49">
        <v>-25549.929999999997</v>
      </c>
      <c r="U82" s="49"/>
      <c r="V82" s="49"/>
      <c r="W82" s="49"/>
      <c r="X82" s="49">
        <v>-38004.53</v>
      </c>
      <c r="Y82" s="49"/>
      <c r="Z82" s="49"/>
      <c r="AA82" s="49"/>
      <c r="AB82" s="49">
        <v>-37658.75</v>
      </c>
      <c r="AC82" s="49"/>
      <c r="AD82" s="49">
        <v>-13258.39</v>
      </c>
      <c r="AE82" s="49"/>
      <c r="AF82" s="49"/>
      <c r="AG82" s="49">
        <v>-800</v>
      </c>
      <c r="AH82" s="49"/>
      <c r="AI82" s="49"/>
      <c r="AJ82" s="49"/>
      <c r="AK82" s="49"/>
      <c r="AL82" s="49"/>
      <c r="AM82" s="49"/>
      <c r="AN82" s="49"/>
      <c r="AO82" s="49"/>
      <c r="AP82" s="49">
        <v>-133929.08000000002</v>
      </c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</row>
    <row r="83" spans="1:71" x14ac:dyDescent="0.25">
      <c r="A83" s="57">
        <v>2007</v>
      </c>
      <c r="B83" s="49"/>
      <c r="C83" s="49">
        <v>-1274</v>
      </c>
      <c r="D83" s="49">
        <v>-11182.86</v>
      </c>
      <c r="E83" s="49"/>
      <c r="F83" s="49"/>
      <c r="G83" s="49"/>
      <c r="H83" s="49"/>
      <c r="I83" s="49"/>
      <c r="J83" s="49">
        <v>-2813.8500000000004</v>
      </c>
      <c r="K83" s="49"/>
      <c r="L83" s="49"/>
      <c r="M83" s="49"/>
      <c r="N83" s="49"/>
      <c r="O83" s="49"/>
      <c r="P83" s="49">
        <v>-242</v>
      </c>
      <c r="Q83" s="49"/>
      <c r="R83" s="49"/>
      <c r="S83" s="49">
        <v>-847</v>
      </c>
      <c r="T83" s="49">
        <v>-80285.38</v>
      </c>
      <c r="U83" s="49"/>
      <c r="V83" s="49"/>
      <c r="W83" s="49"/>
      <c r="X83" s="49">
        <v>-39344.92</v>
      </c>
      <c r="Y83" s="49"/>
      <c r="Z83" s="49"/>
      <c r="AA83" s="49"/>
      <c r="AB83" s="49"/>
      <c r="AC83" s="49"/>
      <c r="AD83" s="49">
        <v>-10251.5</v>
      </c>
      <c r="AE83" s="49"/>
      <c r="AF83" s="49">
        <v>-3201.91</v>
      </c>
      <c r="AG83" s="49"/>
      <c r="AH83" s="49"/>
      <c r="AI83" s="49"/>
      <c r="AJ83" s="49"/>
      <c r="AK83" s="49"/>
      <c r="AL83" s="49">
        <v>-2570.52</v>
      </c>
      <c r="AM83" s="49"/>
      <c r="AN83" s="49">
        <v>-7573.7</v>
      </c>
      <c r="AO83" s="49">
        <v>-2580.9299999999998</v>
      </c>
      <c r="AP83" s="49">
        <v>-162168.57</v>
      </c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</row>
    <row r="84" spans="1:71" x14ac:dyDescent="0.25">
      <c r="A84" s="57">
        <v>2008</v>
      </c>
      <c r="B84" s="49">
        <v>-506.5</v>
      </c>
      <c r="C84" s="49"/>
      <c r="D84" s="49">
        <v>-235.33</v>
      </c>
      <c r="E84" s="49"/>
      <c r="F84" s="49">
        <v>-605</v>
      </c>
      <c r="G84" s="49"/>
      <c r="H84" s="49"/>
      <c r="I84" s="49"/>
      <c r="J84" s="49">
        <v>-52343.01</v>
      </c>
      <c r="K84" s="49"/>
      <c r="L84" s="49"/>
      <c r="M84" s="49"/>
      <c r="N84" s="49">
        <v>-3818.9700000000003</v>
      </c>
      <c r="O84" s="49"/>
      <c r="P84" s="49"/>
      <c r="Q84" s="49"/>
      <c r="R84" s="49"/>
      <c r="S84" s="49"/>
      <c r="T84" s="49">
        <v>-410.86</v>
      </c>
      <c r="U84" s="49">
        <v>-2801.6800000000003</v>
      </c>
      <c r="V84" s="49"/>
      <c r="W84" s="49"/>
      <c r="X84" s="49">
        <v>-32592.380000000005</v>
      </c>
      <c r="Y84" s="49"/>
      <c r="Z84" s="49"/>
      <c r="AA84" s="49"/>
      <c r="AB84" s="49"/>
      <c r="AC84" s="49"/>
      <c r="AD84" s="49">
        <v>-32415.429999999997</v>
      </c>
      <c r="AE84" s="49"/>
      <c r="AF84" s="49"/>
      <c r="AG84" s="49">
        <v>-760.6</v>
      </c>
      <c r="AH84" s="49"/>
      <c r="AI84" s="49"/>
      <c r="AJ84" s="49">
        <v>-25031.27</v>
      </c>
      <c r="AK84" s="49">
        <v>-21055.57</v>
      </c>
      <c r="AL84" s="49"/>
      <c r="AM84" s="49"/>
      <c r="AN84" s="49">
        <v>-7678.880000000001</v>
      </c>
      <c r="AO84" s="49">
        <v>-11423.61</v>
      </c>
      <c r="AP84" s="49">
        <v>-191679.09000000003</v>
      </c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</row>
    <row r="85" spans="1:71" x14ac:dyDescent="0.25">
      <c r="A85" s="57">
        <v>2009</v>
      </c>
      <c r="B85" s="49"/>
      <c r="C85" s="49"/>
      <c r="D85" s="49">
        <v>-192.87</v>
      </c>
      <c r="E85" s="49"/>
      <c r="F85" s="49"/>
      <c r="G85" s="49">
        <v>-774.45</v>
      </c>
      <c r="H85" s="49"/>
      <c r="I85" s="49"/>
      <c r="J85" s="49">
        <v>-21326.59</v>
      </c>
      <c r="K85" s="49"/>
      <c r="L85" s="49"/>
      <c r="M85" s="49">
        <v>-6128.1799999999994</v>
      </c>
      <c r="N85" s="49">
        <v>-10303.06</v>
      </c>
      <c r="O85" s="49"/>
      <c r="P85" s="49"/>
      <c r="Q85" s="49"/>
      <c r="R85" s="49"/>
      <c r="S85" s="49"/>
      <c r="T85" s="49">
        <v>-16468.48</v>
      </c>
      <c r="U85" s="49"/>
      <c r="V85" s="49"/>
      <c r="W85" s="49"/>
      <c r="X85" s="49">
        <v>-30688.7</v>
      </c>
      <c r="Y85" s="49"/>
      <c r="Z85" s="49"/>
      <c r="AA85" s="49"/>
      <c r="AB85" s="49"/>
      <c r="AC85" s="49"/>
      <c r="AD85" s="49">
        <v>-1258.52</v>
      </c>
      <c r="AE85" s="49"/>
      <c r="AF85" s="49"/>
      <c r="AG85" s="49">
        <v>60</v>
      </c>
      <c r="AH85" s="49"/>
      <c r="AI85" s="49"/>
      <c r="AJ85" s="49">
        <v>-3847.8</v>
      </c>
      <c r="AK85" s="49"/>
      <c r="AL85" s="49"/>
      <c r="AM85" s="49"/>
      <c r="AN85" s="49">
        <v>0</v>
      </c>
      <c r="AO85" s="49">
        <v>-98.66</v>
      </c>
      <c r="AP85" s="49">
        <v>-91027.310000000012</v>
      </c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</row>
    <row r="86" spans="1:71" x14ac:dyDescent="0.25">
      <c r="A86" s="57">
        <v>2010</v>
      </c>
      <c r="B86" s="49"/>
      <c r="C86" s="49"/>
      <c r="D86" s="49"/>
      <c r="E86" s="49">
        <v>-154.37</v>
      </c>
      <c r="F86" s="49"/>
      <c r="G86" s="49"/>
      <c r="H86" s="49"/>
      <c r="I86" s="49"/>
      <c r="J86" s="49">
        <v>-842.91</v>
      </c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>
        <v>-16748.810000000001</v>
      </c>
      <c r="Y86" s="49"/>
      <c r="Z86" s="49"/>
      <c r="AA86" s="49"/>
      <c r="AB86" s="49"/>
      <c r="AC86" s="49">
        <v>-10156.970000000001</v>
      </c>
      <c r="AD86" s="49"/>
      <c r="AE86" s="49"/>
      <c r="AF86" s="49"/>
      <c r="AG86" s="49"/>
      <c r="AH86" s="49"/>
      <c r="AI86" s="49">
        <v>-4265.25</v>
      </c>
      <c r="AJ86" s="49"/>
      <c r="AK86" s="49"/>
      <c r="AL86" s="49"/>
      <c r="AM86" s="49"/>
      <c r="AN86" s="49"/>
      <c r="AO86" s="49"/>
      <c r="AP86" s="49">
        <v>-32168.31</v>
      </c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</row>
    <row r="87" spans="1:71" x14ac:dyDescent="0.25">
      <c r="A87" s="57">
        <v>2011</v>
      </c>
      <c r="B87" s="49"/>
      <c r="C87" s="49"/>
      <c r="D87" s="49"/>
      <c r="E87" s="49"/>
      <c r="F87" s="49"/>
      <c r="G87" s="49"/>
      <c r="H87" s="49"/>
      <c r="I87" s="49"/>
      <c r="J87" s="49">
        <v>-14660.64</v>
      </c>
      <c r="K87" s="49"/>
      <c r="L87" s="49"/>
      <c r="M87" s="49"/>
      <c r="N87" s="49"/>
      <c r="O87" s="49"/>
      <c r="P87" s="49"/>
      <c r="Q87" s="49">
        <v>-2384.67</v>
      </c>
      <c r="R87" s="49"/>
      <c r="S87" s="49"/>
      <c r="T87" s="49">
        <v>-289.19</v>
      </c>
      <c r="U87" s="49"/>
      <c r="V87" s="49"/>
      <c r="W87" s="49"/>
      <c r="X87" s="49">
        <v>-13470.67</v>
      </c>
      <c r="Y87" s="49"/>
      <c r="Z87" s="49"/>
      <c r="AA87" s="49"/>
      <c r="AB87" s="49"/>
      <c r="AC87" s="49"/>
      <c r="AD87" s="49">
        <v>-2941.75</v>
      </c>
      <c r="AE87" s="49">
        <v>-182.11</v>
      </c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>
        <v>-33929.03</v>
      </c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</row>
    <row r="88" spans="1:71" x14ac:dyDescent="0.25">
      <c r="A88" s="57">
        <v>2013</v>
      </c>
      <c r="B88" s="49"/>
      <c r="C88" s="49"/>
      <c r="D88" s="49"/>
      <c r="E88" s="49"/>
      <c r="F88" s="49"/>
      <c r="G88" s="49"/>
      <c r="H88" s="49"/>
      <c r="I88" s="49">
        <v>-800</v>
      </c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>
        <v>-800</v>
      </c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</row>
    <row r="89" spans="1:71" x14ac:dyDescent="0.25">
      <c r="A89" s="57" t="s">
        <v>334</v>
      </c>
      <c r="B89" s="49">
        <v>-506.5</v>
      </c>
      <c r="C89" s="49">
        <v>-1274</v>
      </c>
      <c r="D89" s="49">
        <v>-11611.060000000001</v>
      </c>
      <c r="E89" s="49">
        <v>-154.37</v>
      </c>
      <c r="F89" s="49">
        <v>-13818.2</v>
      </c>
      <c r="G89" s="49">
        <v>-774.45</v>
      </c>
      <c r="H89" s="49">
        <v>-14384</v>
      </c>
      <c r="I89" s="49">
        <v>-800</v>
      </c>
      <c r="J89" s="49">
        <v>-400895.29000000004</v>
      </c>
      <c r="K89" s="49">
        <v>-2597.66</v>
      </c>
      <c r="L89" s="49">
        <v>-125</v>
      </c>
      <c r="M89" s="49">
        <v>-6840.8499999999995</v>
      </c>
      <c r="N89" s="49">
        <v>-14122.029999999999</v>
      </c>
      <c r="O89" s="49">
        <v>-96416.430000000008</v>
      </c>
      <c r="P89" s="49">
        <v>-242</v>
      </c>
      <c r="Q89" s="49">
        <v>-2384.67</v>
      </c>
      <c r="R89" s="49">
        <v>-6738.49</v>
      </c>
      <c r="S89" s="49">
        <v>-2692.25</v>
      </c>
      <c r="T89" s="49">
        <v>-244867.20000000001</v>
      </c>
      <c r="U89" s="49">
        <v>-2801.6800000000003</v>
      </c>
      <c r="V89" s="49">
        <v>-553.21</v>
      </c>
      <c r="W89" s="49">
        <v>-15125</v>
      </c>
      <c r="X89" s="49">
        <v>-409104.79</v>
      </c>
      <c r="Y89" s="49">
        <v>-89023.98000000001</v>
      </c>
      <c r="Z89" s="49">
        <v>-16099.99</v>
      </c>
      <c r="AA89" s="49">
        <v>-2317.15</v>
      </c>
      <c r="AB89" s="49">
        <v>-1610407.9199999997</v>
      </c>
      <c r="AC89" s="49">
        <v>-10156.970000000001</v>
      </c>
      <c r="AD89" s="49">
        <v>-65638.819999999992</v>
      </c>
      <c r="AE89" s="49">
        <v>-182.11</v>
      </c>
      <c r="AF89" s="49">
        <v>-3201.91</v>
      </c>
      <c r="AG89" s="49">
        <v>-1500.6</v>
      </c>
      <c r="AH89" s="49">
        <v>-5996.59</v>
      </c>
      <c r="AI89" s="49">
        <v>-4265.25</v>
      </c>
      <c r="AJ89" s="49">
        <v>-28879.07</v>
      </c>
      <c r="AK89" s="49">
        <v>-108056.79999999999</v>
      </c>
      <c r="AL89" s="49">
        <v>-2570.52</v>
      </c>
      <c r="AM89" s="49">
        <v>-768.66</v>
      </c>
      <c r="AN89" s="49">
        <v>-313339.05</v>
      </c>
      <c r="AO89" s="49">
        <v>-55574.740000000005</v>
      </c>
      <c r="AP89" s="49">
        <v>-3566809.2599999988</v>
      </c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</row>
    <row r="90" spans="1:7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</row>
    <row r="91" spans="1:7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</row>
    <row r="92" spans="1:71" x14ac:dyDescent="0.25">
      <c r="A92"/>
      <c r="B92"/>
      <c r="C9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1"/>
  <sheetViews>
    <sheetView tabSelected="1" workbookViewId="0">
      <pane xSplit="10" ySplit="4" topLeftCell="K706" activePane="bottomRight" state="frozen"/>
      <selection pane="topRight" activeCell="K1" sqref="K1"/>
      <selection pane="bottomLeft" activeCell="A5" sqref="A5"/>
      <selection pane="bottomRight" activeCell="B1" sqref="B1"/>
    </sheetView>
  </sheetViews>
  <sheetFormatPr baseColWidth="10" defaultRowHeight="15" outlineLevelCol="2" x14ac:dyDescent="0.25"/>
  <cols>
    <col min="1" max="1" width="7.42578125" style="2" customWidth="1"/>
    <col min="2" max="2" width="11.140625" style="2" customWidth="1"/>
    <col min="3" max="3" width="11.42578125" style="2"/>
    <col min="4" max="4" width="9.140625" style="33" hidden="1" customWidth="1" outlineLevel="1"/>
    <col min="5" max="5" width="11.42578125" style="34" hidden="1" customWidth="1" outlineLevel="1"/>
    <col min="6" max="6" width="17.7109375" style="2" customWidth="1" collapsed="1"/>
    <col min="7" max="7" width="20.7109375" style="2" customWidth="1"/>
    <col min="8" max="8" width="16.42578125" style="2" customWidth="1"/>
    <col min="9" max="9" width="19.28515625" style="3" hidden="1" customWidth="1" outlineLevel="1"/>
    <col min="10" max="10" width="1.42578125" style="3" customWidth="1" collapsed="1"/>
    <col min="11" max="11" width="14.28515625" style="2" customWidth="1"/>
    <col min="12" max="12" width="14.140625" style="2" customWidth="1" outlineLevel="1"/>
    <col min="13" max="13" width="12.42578125" style="2" hidden="1" customWidth="1" outlineLevel="2"/>
    <col min="14" max="14" width="2.42578125" style="2" customWidth="1" outlineLevel="1" collapsed="1"/>
    <col min="15" max="15" width="13.7109375" style="3" customWidth="1"/>
    <col min="16" max="16" width="11.42578125" style="3"/>
    <col min="17" max="17" width="11.42578125" style="3" hidden="1" customWidth="1" outlineLevel="2"/>
    <col min="18" max="18" width="1.42578125" style="2" customWidth="1" collapsed="1"/>
    <col min="19" max="21" width="13.7109375" style="2" customWidth="1"/>
    <col min="22" max="22" width="4.42578125" style="2" customWidth="1"/>
    <col min="23" max="23" width="6" style="2" customWidth="1"/>
    <col min="24" max="24" width="5.28515625" style="2" customWidth="1"/>
    <col min="25" max="28" width="11.42578125" style="2"/>
    <col min="29" max="29" width="13.5703125" style="2" customWidth="1"/>
    <col min="30" max="30" width="6.85546875" style="2" customWidth="1"/>
    <col min="31" max="16384" width="11.42578125" style="2"/>
  </cols>
  <sheetData>
    <row r="1" spans="1:31" ht="21" x14ac:dyDescent="0.35">
      <c r="B1" s="92" t="s">
        <v>0</v>
      </c>
      <c r="C1" s="16"/>
      <c r="G1" s="16" t="s">
        <v>227</v>
      </c>
      <c r="I1" s="2"/>
      <c r="J1" s="2"/>
      <c r="K1" s="16" t="s">
        <v>228</v>
      </c>
    </row>
    <row r="2" spans="1:31" ht="16.5" thickBot="1" x14ac:dyDescent="0.3">
      <c r="I2" s="2"/>
      <c r="J2" s="2"/>
      <c r="K2" s="3"/>
      <c r="S2" s="88">
        <f>SUBTOTAL(9,S5:S708)</f>
        <v>-558739.75999999978</v>
      </c>
      <c r="T2" s="88">
        <f>SUBTOTAL(9,T5:T708)</f>
        <v>409308.3</v>
      </c>
      <c r="U2" s="88">
        <f>SUBTOTAL(9,U5:U708)</f>
        <v>-689265</v>
      </c>
    </row>
    <row r="3" spans="1:31" x14ac:dyDescent="0.25">
      <c r="A3" s="39"/>
      <c r="B3" s="40"/>
      <c r="C3" s="40"/>
      <c r="D3" s="41"/>
      <c r="E3" s="42"/>
      <c r="F3" s="40"/>
      <c r="G3" s="40"/>
      <c r="H3" s="40"/>
      <c r="I3" s="43"/>
      <c r="J3" s="2"/>
      <c r="K3" s="23" t="s">
        <v>267</v>
      </c>
      <c r="L3" s="24" t="s">
        <v>267</v>
      </c>
      <c r="M3" s="25" t="s">
        <v>267</v>
      </c>
      <c r="N3" s="16"/>
      <c r="O3" s="23" t="s">
        <v>79</v>
      </c>
      <c r="P3" s="24" t="s">
        <v>79</v>
      </c>
      <c r="Q3" s="25" t="s">
        <v>79</v>
      </c>
      <c r="S3" s="23" t="s">
        <v>270</v>
      </c>
      <c r="T3" s="24"/>
      <c r="U3" s="31">
        <f>COUNT(U5:U703)</f>
        <v>158</v>
      </c>
      <c r="V3" s="39" t="s">
        <v>458</v>
      </c>
      <c r="W3" s="40"/>
      <c r="X3" s="40"/>
      <c r="Y3" s="40"/>
      <c r="Z3" s="40"/>
      <c r="AA3" s="40"/>
      <c r="AB3" s="40"/>
      <c r="AC3" s="40"/>
      <c r="AD3" s="40"/>
      <c r="AE3" s="43"/>
    </row>
    <row r="4" spans="1:31" s="22" customFormat="1" ht="75.75" thickBot="1" x14ac:dyDescent="0.3">
      <c r="A4" s="32" t="s">
        <v>266</v>
      </c>
      <c r="B4" s="27" t="s">
        <v>226</v>
      </c>
      <c r="C4" s="27" t="s">
        <v>2</v>
      </c>
      <c r="D4" s="44" t="s">
        <v>329</v>
      </c>
      <c r="E4" s="35" t="s">
        <v>320</v>
      </c>
      <c r="F4" s="27" t="s">
        <v>321</v>
      </c>
      <c r="G4" s="27" t="s">
        <v>4</v>
      </c>
      <c r="H4" s="27" t="s">
        <v>271</v>
      </c>
      <c r="I4" s="28" t="s">
        <v>5</v>
      </c>
      <c r="J4" s="22" t="s">
        <v>151</v>
      </c>
      <c r="K4" s="26" t="s">
        <v>465</v>
      </c>
      <c r="L4" s="27" t="s">
        <v>87</v>
      </c>
      <c r="M4" s="28" t="s">
        <v>268</v>
      </c>
      <c r="N4" s="22" t="s">
        <v>148</v>
      </c>
      <c r="O4" s="26" t="s">
        <v>466</v>
      </c>
      <c r="P4" s="29" t="s">
        <v>88</v>
      </c>
      <c r="Q4" s="30" t="s">
        <v>269</v>
      </c>
      <c r="R4" s="22" t="s">
        <v>331</v>
      </c>
      <c r="S4" s="89" t="s">
        <v>203</v>
      </c>
      <c r="T4" s="90" t="s">
        <v>330</v>
      </c>
      <c r="U4" s="91" t="s">
        <v>204</v>
      </c>
      <c r="V4" s="66" t="s">
        <v>450</v>
      </c>
      <c r="W4" s="67" t="s">
        <v>342</v>
      </c>
      <c r="X4" s="67" t="s">
        <v>451</v>
      </c>
      <c r="Y4" s="67" t="s">
        <v>452</v>
      </c>
      <c r="Z4" s="68" t="s">
        <v>402</v>
      </c>
      <c r="AA4" s="69" t="s">
        <v>453</v>
      </c>
      <c r="AB4" s="68" t="s">
        <v>454</v>
      </c>
      <c r="AC4" s="68" t="s">
        <v>455</v>
      </c>
      <c r="AD4" s="67" t="s">
        <v>456</v>
      </c>
      <c r="AE4" s="70" t="s">
        <v>457</v>
      </c>
    </row>
    <row r="5" spans="1:31" x14ac:dyDescent="0.25">
      <c r="A5" s="2">
        <v>1</v>
      </c>
      <c r="B5" s="21" t="s">
        <v>227</v>
      </c>
      <c r="C5" s="4">
        <v>37026</v>
      </c>
      <c r="D5" s="33">
        <v>2001</v>
      </c>
      <c r="F5" s="2" t="s">
        <v>326</v>
      </c>
      <c r="G5" s="2" t="s">
        <v>294</v>
      </c>
      <c r="I5" s="2"/>
      <c r="J5" s="2"/>
      <c r="K5" s="3">
        <v>0</v>
      </c>
      <c r="L5" s="3">
        <v>0</v>
      </c>
      <c r="M5" s="3"/>
      <c r="N5" s="3"/>
      <c r="P5" s="3">
        <v>0</v>
      </c>
      <c r="S5" s="3"/>
      <c r="T5" s="3"/>
      <c r="U5" s="3"/>
    </row>
    <row r="6" spans="1:31" x14ac:dyDescent="0.25">
      <c r="A6" s="2">
        <v>2</v>
      </c>
      <c r="B6" s="21" t="s">
        <v>227</v>
      </c>
      <c r="C6" s="4">
        <v>37027</v>
      </c>
      <c r="D6" s="33">
        <v>2001</v>
      </c>
      <c r="E6" s="34" t="s">
        <v>213</v>
      </c>
      <c r="F6" s="2" t="s">
        <v>324</v>
      </c>
      <c r="G6" s="2" t="s">
        <v>314</v>
      </c>
      <c r="H6" s="2" t="s">
        <v>218</v>
      </c>
      <c r="I6" s="2"/>
      <c r="J6" s="2"/>
      <c r="K6" s="3">
        <v>24789.35</v>
      </c>
      <c r="L6" s="3">
        <f>+L5+K6</f>
        <v>24789.35</v>
      </c>
      <c r="M6" s="3"/>
      <c r="N6" s="3"/>
      <c r="O6" s="3">
        <v>24789.35</v>
      </c>
      <c r="P6" s="3">
        <f>+P5+O6</f>
        <v>24789.35</v>
      </c>
      <c r="S6" s="3">
        <f>+O6-K6</f>
        <v>0</v>
      </c>
      <c r="T6" s="3"/>
      <c r="U6" s="3"/>
      <c r="V6" t="s">
        <v>432</v>
      </c>
      <c r="W6">
        <v>2001</v>
      </c>
      <c r="X6" t="s">
        <v>434</v>
      </c>
      <c r="Y6" s="65">
        <v>37026</v>
      </c>
      <c r="Z6" s="1">
        <v>24789.35</v>
      </c>
      <c r="AA6" s="1">
        <v>24789.35</v>
      </c>
      <c r="AB6" s="1">
        <v>520576.4</v>
      </c>
      <c r="AC6" s="1">
        <v>1000000</v>
      </c>
      <c r="AD6" t="s">
        <v>433</v>
      </c>
      <c r="AE6" t="s">
        <v>435</v>
      </c>
    </row>
    <row r="7" spans="1:31" x14ac:dyDescent="0.25">
      <c r="A7" s="2">
        <v>3</v>
      </c>
      <c r="B7" s="21" t="s">
        <v>227</v>
      </c>
      <c r="C7" s="4">
        <v>37040</v>
      </c>
      <c r="D7" s="33">
        <v>2001</v>
      </c>
      <c r="E7" s="34" t="s">
        <v>134</v>
      </c>
      <c r="F7" s="2" t="s">
        <v>324</v>
      </c>
      <c r="G7" s="2" t="s">
        <v>315</v>
      </c>
      <c r="H7" s="2" t="s">
        <v>219</v>
      </c>
      <c r="I7" s="2" t="s">
        <v>221</v>
      </c>
      <c r="J7" s="2"/>
      <c r="K7" s="3">
        <v>247893.52</v>
      </c>
      <c r="L7" s="3">
        <f t="shared" ref="L7:L58" si="0">+L6+K7</f>
        <v>272682.87</v>
      </c>
      <c r="M7" s="3"/>
      <c r="N7" s="3"/>
      <c r="O7" s="3">
        <v>247893.52</v>
      </c>
      <c r="P7" s="3">
        <f t="shared" ref="P7:P58" si="1">+P6+O7</f>
        <v>272682.87</v>
      </c>
      <c r="S7" s="3">
        <f t="shared" ref="S7:S70" si="2">+O7-K7</f>
        <v>0</v>
      </c>
      <c r="T7" s="3"/>
      <c r="U7" s="3"/>
      <c r="V7" t="s">
        <v>432</v>
      </c>
      <c r="W7">
        <v>2001</v>
      </c>
      <c r="X7" t="s">
        <v>436</v>
      </c>
      <c r="Y7" s="65">
        <v>37039</v>
      </c>
      <c r="Z7" s="1">
        <v>247893.52</v>
      </c>
      <c r="AA7" s="1">
        <v>247893.52</v>
      </c>
      <c r="AB7" s="1">
        <v>768469.92</v>
      </c>
      <c r="AC7" s="1">
        <v>10000000</v>
      </c>
      <c r="AD7" t="s">
        <v>433</v>
      </c>
      <c r="AE7" t="s">
        <v>435</v>
      </c>
    </row>
    <row r="8" spans="1:31" x14ac:dyDescent="0.25">
      <c r="A8" s="2">
        <v>4</v>
      </c>
      <c r="B8" s="21" t="s">
        <v>227</v>
      </c>
      <c r="C8" s="4">
        <v>37063</v>
      </c>
      <c r="D8" s="33">
        <v>2001</v>
      </c>
      <c r="E8" s="34" t="s">
        <v>295</v>
      </c>
      <c r="F8" s="2" t="s">
        <v>326</v>
      </c>
      <c r="G8" s="2" t="s">
        <v>295</v>
      </c>
      <c r="I8" s="2"/>
      <c r="J8" s="2"/>
      <c r="K8" s="3">
        <v>0.01</v>
      </c>
      <c r="L8" s="3">
        <f t="shared" si="0"/>
        <v>272682.88</v>
      </c>
      <c r="M8" s="3"/>
      <c r="N8" s="3"/>
      <c r="O8" s="3">
        <v>0.01</v>
      </c>
      <c r="P8" s="3">
        <f t="shared" si="1"/>
        <v>272682.88</v>
      </c>
      <c r="S8" s="3">
        <f t="shared" si="2"/>
        <v>0</v>
      </c>
      <c r="T8" s="3"/>
      <c r="U8" s="3"/>
    </row>
    <row r="9" spans="1:31" x14ac:dyDescent="0.25">
      <c r="A9" s="2">
        <v>5</v>
      </c>
      <c r="B9" s="21" t="s">
        <v>227</v>
      </c>
      <c r="C9" s="4">
        <v>37063</v>
      </c>
      <c r="D9" s="33">
        <v>2001</v>
      </c>
      <c r="E9" s="34" t="s">
        <v>214</v>
      </c>
      <c r="F9" s="2" t="s">
        <v>323</v>
      </c>
      <c r="G9" s="15" t="s">
        <v>323</v>
      </c>
      <c r="H9" s="15" t="s">
        <v>272</v>
      </c>
      <c r="I9" s="15" t="s">
        <v>277</v>
      </c>
      <c r="J9" s="15"/>
      <c r="K9" s="13"/>
      <c r="L9" s="3">
        <f t="shared" si="0"/>
        <v>272682.88</v>
      </c>
      <c r="M9" s="3"/>
      <c r="N9" s="3"/>
      <c r="O9" s="3">
        <v>-2045.12</v>
      </c>
      <c r="P9" s="3">
        <f t="shared" si="1"/>
        <v>270637.76</v>
      </c>
      <c r="S9" s="3">
        <f t="shared" si="2"/>
        <v>-2045.12</v>
      </c>
      <c r="T9" s="3" t="str">
        <f>IF(S9&gt;0,S9,"")</f>
        <v/>
      </c>
      <c r="U9" s="3"/>
    </row>
    <row r="10" spans="1:31" x14ac:dyDescent="0.25">
      <c r="A10" s="2">
        <v>6</v>
      </c>
      <c r="B10" s="21" t="s">
        <v>227</v>
      </c>
      <c r="C10" s="4">
        <v>37064</v>
      </c>
      <c r="D10" s="33">
        <v>2001</v>
      </c>
      <c r="E10" s="34" t="s">
        <v>214</v>
      </c>
      <c r="F10" s="2" t="s">
        <v>177</v>
      </c>
      <c r="G10" s="2" t="s">
        <v>161</v>
      </c>
      <c r="I10" s="2"/>
      <c r="J10" s="2"/>
      <c r="K10" s="3">
        <v>-8255.77</v>
      </c>
      <c r="L10" s="3">
        <f t="shared" si="0"/>
        <v>264427.11</v>
      </c>
      <c r="M10" s="3"/>
      <c r="N10" s="3"/>
      <c r="O10" s="3">
        <v>-8255.77</v>
      </c>
      <c r="P10" s="3">
        <f t="shared" si="1"/>
        <v>262381.99</v>
      </c>
      <c r="S10" s="3">
        <f t="shared" si="2"/>
        <v>0</v>
      </c>
      <c r="T10" s="3"/>
      <c r="U10" s="3"/>
    </row>
    <row r="11" spans="1:31" x14ac:dyDescent="0.25">
      <c r="A11" s="2">
        <v>7</v>
      </c>
      <c r="B11" s="21" t="s">
        <v>227</v>
      </c>
      <c r="C11" s="4">
        <v>37064</v>
      </c>
      <c r="D11" s="33">
        <v>2001</v>
      </c>
      <c r="E11" s="34" t="s">
        <v>214</v>
      </c>
      <c r="F11" s="2" t="s">
        <v>177</v>
      </c>
      <c r="G11" s="2" t="s">
        <v>58</v>
      </c>
      <c r="I11" s="2"/>
      <c r="J11" s="2"/>
      <c r="K11" s="3">
        <v>-4055.41</v>
      </c>
      <c r="L11" s="3">
        <f t="shared" si="0"/>
        <v>260371.69999999998</v>
      </c>
      <c r="M11" s="3"/>
      <c r="N11" s="3"/>
      <c r="O11" s="3">
        <v>-4055.41</v>
      </c>
      <c r="P11" s="3">
        <f t="shared" si="1"/>
        <v>258326.58</v>
      </c>
      <c r="S11" s="3">
        <f t="shared" si="2"/>
        <v>0</v>
      </c>
      <c r="T11" s="3"/>
      <c r="U11" s="3"/>
    </row>
    <row r="12" spans="1:31" x14ac:dyDescent="0.25">
      <c r="A12" s="2">
        <v>8</v>
      </c>
      <c r="B12" s="21" t="s">
        <v>227</v>
      </c>
      <c r="C12" s="4">
        <v>37064</v>
      </c>
      <c r="D12" s="33">
        <v>2001</v>
      </c>
      <c r="E12" s="34" t="s">
        <v>295</v>
      </c>
      <c r="F12" s="2" t="s">
        <v>326</v>
      </c>
      <c r="G12" s="2" t="s">
        <v>295</v>
      </c>
      <c r="I12" s="2"/>
      <c r="J12" s="2"/>
      <c r="K12" s="3">
        <v>-0.01</v>
      </c>
      <c r="L12" s="3">
        <f t="shared" si="0"/>
        <v>260371.68999999997</v>
      </c>
      <c r="M12" s="3"/>
      <c r="N12" s="3"/>
      <c r="O12" s="3">
        <v>-0.01</v>
      </c>
      <c r="P12" s="3">
        <f t="shared" si="1"/>
        <v>258326.56999999998</v>
      </c>
      <c r="S12" s="3">
        <f t="shared" si="2"/>
        <v>0</v>
      </c>
      <c r="T12" s="3"/>
      <c r="U12" s="3"/>
    </row>
    <row r="13" spans="1:31" x14ac:dyDescent="0.25">
      <c r="A13" s="2">
        <v>9</v>
      </c>
      <c r="B13" s="21" t="s">
        <v>227</v>
      </c>
      <c r="C13" s="4">
        <v>37064</v>
      </c>
      <c r="D13" s="33">
        <v>2001</v>
      </c>
      <c r="E13" s="34" t="s">
        <v>214</v>
      </c>
      <c r="F13" s="2" t="s">
        <v>177</v>
      </c>
      <c r="G13" s="2" t="s">
        <v>58</v>
      </c>
      <c r="I13" s="2"/>
      <c r="J13" s="2"/>
      <c r="K13" s="3">
        <v>-1394.72</v>
      </c>
      <c r="L13" s="3">
        <f t="shared" si="0"/>
        <v>258976.96999999997</v>
      </c>
      <c r="M13" s="3"/>
      <c r="N13" s="3"/>
      <c r="O13" s="3">
        <v>-1394.72</v>
      </c>
      <c r="P13" s="3">
        <f t="shared" si="1"/>
        <v>256931.84999999998</v>
      </c>
      <c r="S13" s="3">
        <f t="shared" si="2"/>
        <v>0</v>
      </c>
      <c r="T13" s="3"/>
      <c r="U13" s="3"/>
    </row>
    <row r="14" spans="1:31" x14ac:dyDescent="0.25">
      <c r="A14" s="2">
        <v>10</v>
      </c>
      <c r="B14" s="21" t="s">
        <v>227</v>
      </c>
      <c r="C14" s="4">
        <v>37064</v>
      </c>
      <c r="D14" s="33">
        <v>2001</v>
      </c>
      <c r="E14" s="34" t="s">
        <v>214</v>
      </c>
      <c r="F14" s="2" t="s">
        <v>177</v>
      </c>
      <c r="G14" s="2" t="s">
        <v>161</v>
      </c>
      <c r="I14" s="2"/>
      <c r="J14" s="2"/>
      <c r="K14" s="3">
        <v>-60583.29</v>
      </c>
      <c r="L14" s="3">
        <f t="shared" si="0"/>
        <v>198393.67999999996</v>
      </c>
      <c r="M14" s="3"/>
      <c r="N14" s="3"/>
      <c r="O14" s="3">
        <v>-60583.29</v>
      </c>
      <c r="P14" s="3">
        <f t="shared" si="1"/>
        <v>196348.55999999997</v>
      </c>
      <c r="S14" s="3">
        <f t="shared" si="2"/>
        <v>0</v>
      </c>
      <c r="T14" s="3"/>
      <c r="U14" s="3"/>
    </row>
    <row r="15" spans="1:31" x14ac:dyDescent="0.25">
      <c r="A15" s="2">
        <v>11</v>
      </c>
      <c r="B15" s="21" t="s">
        <v>227</v>
      </c>
      <c r="C15" s="4">
        <v>37064</v>
      </c>
      <c r="D15" s="33">
        <v>2001</v>
      </c>
      <c r="E15" s="34" t="s">
        <v>214</v>
      </c>
      <c r="F15" s="2" t="s">
        <v>177</v>
      </c>
      <c r="G15" s="2" t="s">
        <v>161</v>
      </c>
      <c r="I15" s="2"/>
      <c r="J15" s="2"/>
      <c r="K15" s="3">
        <v>-39297.57</v>
      </c>
      <c r="L15" s="3">
        <f t="shared" si="0"/>
        <v>159096.10999999996</v>
      </c>
      <c r="M15" s="3">
        <v>159096.10999999996</v>
      </c>
      <c r="N15" s="3"/>
      <c r="O15" s="3">
        <v>-39297.57</v>
      </c>
      <c r="P15" s="3">
        <f t="shared" si="1"/>
        <v>157050.98999999996</v>
      </c>
      <c r="S15" s="3">
        <f t="shared" si="2"/>
        <v>0</v>
      </c>
      <c r="T15" s="3"/>
      <c r="U15" s="3"/>
    </row>
    <row r="16" spans="1:31" x14ac:dyDescent="0.25">
      <c r="A16" s="2">
        <v>12</v>
      </c>
      <c r="B16" s="21" t="s">
        <v>227</v>
      </c>
      <c r="C16" s="4">
        <v>37064</v>
      </c>
      <c r="D16" s="33">
        <v>2001</v>
      </c>
      <c r="E16" s="34" t="s">
        <v>295</v>
      </c>
      <c r="F16" s="2" t="s">
        <v>326</v>
      </c>
      <c r="G16" s="2" t="s">
        <v>295</v>
      </c>
      <c r="I16" s="2"/>
      <c r="J16" s="2"/>
      <c r="K16" s="3">
        <v>-0.01</v>
      </c>
      <c r="L16" s="3">
        <f t="shared" si="0"/>
        <v>159096.09999999995</v>
      </c>
      <c r="M16" s="3"/>
      <c r="N16" s="3"/>
      <c r="O16" s="3">
        <v>-0.01</v>
      </c>
      <c r="P16" s="3">
        <f t="shared" si="1"/>
        <v>157050.97999999995</v>
      </c>
      <c r="S16" s="3">
        <f t="shared" si="2"/>
        <v>0</v>
      </c>
      <c r="T16" s="3"/>
      <c r="U16" s="3"/>
    </row>
    <row r="17" spans="1:31" x14ac:dyDescent="0.25">
      <c r="A17" s="2">
        <v>13</v>
      </c>
      <c r="B17" s="21" t="s">
        <v>227</v>
      </c>
      <c r="C17" s="4">
        <v>37082</v>
      </c>
      <c r="D17" s="33">
        <v>2001</v>
      </c>
      <c r="E17" s="34" t="s">
        <v>134</v>
      </c>
      <c r="F17" s="2" t="s">
        <v>324</v>
      </c>
      <c r="G17" s="2" t="s">
        <v>315</v>
      </c>
      <c r="H17" s="2" t="s">
        <v>220</v>
      </c>
      <c r="I17" s="2" t="s">
        <v>221</v>
      </c>
      <c r="J17" s="2"/>
      <c r="K17" s="3">
        <v>173525.47</v>
      </c>
      <c r="L17" s="3">
        <f t="shared" si="0"/>
        <v>332621.56999999995</v>
      </c>
      <c r="M17" s="3"/>
      <c r="N17" s="3"/>
      <c r="O17" s="3">
        <v>173525.47</v>
      </c>
      <c r="P17" s="3">
        <f t="shared" si="1"/>
        <v>330576.44999999995</v>
      </c>
      <c r="S17" s="3">
        <f t="shared" si="2"/>
        <v>0</v>
      </c>
      <c r="T17" s="3"/>
      <c r="U17" s="3"/>
      <c r="V17" t="s">
        <v>432</v>
      </c>
      <c r="W17">
        <v>2001</v>
      </c>
      <c r="X17" t="s">
        <v>436</v>
      </c>
      <c r="Y17" s="65">
        <v>37078</v>
      </c>
      <c r="Z17" s="1">
        <v>173525.47</v>
      </c>
      <c r="AA17" s="1">
        <v>173525.47</v>
      </c>
      <c r="AB17" s="1">
        <v>941995.39</v>
      </c>
      <c r="AC17" s="1">
        <v>7000000</v>
      </c>
      <c r="AD17" t="s">
        <v>433</v>
      </c>
      <c r="AE17" t="s">
        <v>435</v>
      </c>
    </row>
    <row r="18" spans="1:31" x14ac:dyDescent="0.25">
      <c r="A18" s="2">
        <v>14</v>
      </c>
      <c r="B18" s="21" t="s">
        <v>227</v>
      </c>
      <c r="C18" s="4">
        <v>37082</v>
      </c>
      <c r="D18" s="33">
        <v>2001</v>
      </c>
      <c r="E18" s="34" t="s">
        <v>214</v>
      </c>
      <c r="F18" s="2" t="s">
        <v>177</v>
      </c>
      <c r="G18" s="2" t="s">
        <v>207</v>
      </c>
      <c r="H18" s="2" t="s">
        <v>273</v>
      </c>
      <c r="I18" s="2" t="s">
        <v>217</v>
      </c>
      <c r="J18" s="2"/>
      <c r="K18" s="3">
        <v>-10272.01</v>
      </c>
      <c r="L18" s="3">
        <f t="shared" si="0"/>
        <v>322349.55999999994</v>
      </c>
      <c r="M18" s="3"/>
      <c r="N18" s="3"/>
      <c r="O18" s="13">
        <v>-10272.01</v>
      </c>
      <c r="P18" s="3">
        <f t="shared" si="1"/>
        <v>320304.43999999994</v>
      </c>
      <c r="S18" s="3">
        <f t="shared" si="2"/>
        <v>0</v>
      </c>
      <c r="T18" s="3"/>
      <c r="U18" s="3"/>
    </row>
    <row r="19" spans="1:31" x14ac:dyDescent="0.25">
      <c r="A19" s="2">
        <v>15</v>
      </c>
      <c r="B19" s="21" t="s">
        <v>227</v>
      </c>
      <c r="C19" s="4">
        <v>37091</v>
      </c>
      <c r="D19" s="33">
        <v>2001</v>
      </c>
      <c r="E19" s="34" t="s">
        <v>214</v>
      </c>
      <c r="F19" s="2" t="s">
        <v>177</v>
      </c>
      <c r="G19" s="2" t="s">
        <v>161</v>
      </c>
      <c r="I19" s="2"/>
      <c r="J19" s="2"/>
      <c r="K19" s="3">
        <v>-138904.85999999999</v>
      </c>
      <c r="L19" s="3">
        <f t="shared" si="0"/>
        <v>183444.69999999995</v>
      </c>
      <c r="M19" s="3">
        <v>183440.7</v>
      </c>
      <c r="N19" s="3"/>
      <c r="O19" s="3">
        <v>-138904.85999999999</v>
      </c>
      <c r="P19" s="3">
        <f t="shared" si="1"/>
        <v>181399.57999999996</v>
      </c>
      <c r="S19" s="3">
        <f t="shared" si="2"/>
        <v>0</v>
      </c>
      <c r="T19" s="3"/>
      <c r="U19" s="3"/>
    </row>
    <row r="20" spans="1:31" x14ac:dyDescent="0.25">
      <c r="A20" s="2">
        <v>16</v>
      </c>
      <c r="B20" s="21" t="s">
        <v>227</v>
      </c>
      <c r="C20" s="4">
        <v>37151</v>
      </c>
      <c r="D20" s="33">
        <v>2001</v>
      </c>
      <c r="E20" s="34" t="s">
        <v>214</v>
      </c>
      <c r="F20" s="2" t="s">
        <v>80</v>
      </c>
      <c r="G20" s="15" t="s">
        <v>80</v>
      </c>
      <c r="H20" s="15" t="s">
        <v>274</v>
      </c>
      <c r="I20" s="15" t="s">
        <v>275</v>
      </c>
      <c r="J20" s="15"/>
      <c r="K20" s="13"/>
      <c r="L20" s="3">
        <f t="shared" si="0"/>
        <v>183444.69999999995</v>
      </c>
      <c r="M20" s="3"/>
      <c r="N20" s="3"/>
      <c r="O20" s="3">
        <v>-2107.09</v>
      </c>
      <c r="P20" s="3">
        <f t="shared" si="1"/>
        <v>179292.48999999996</v>
      </c>
      <c r="S20" s="3">
        <f t="shared" si="2"/>
        <v>-2107.09</v>
      </c>
      <c r="T20" s="3" t="str">
        <f t="shared" ref="T20:T21" si="3">IF(S20&gt;0,S20,"")</f>
        <v/>
      </c>
      <c r="U20" s="3"/>
    </row>
    <row r="21" spans="1:31" x14ac:dyDescent="0.25">
      <c r="A21" s="2">
        <v>17</v>
      </c>
      <c r="B21" s="21" t="s">
        <v>227</v>
      </c>
      <c r="C21" s="4">
        <v>37151</v>
      </c>
      <c r="D21" s="33">
        <v>2001</v>
      </c>
      <c r="E21" s="34" t="s">
        <v>214</v>
      </c>
      <c r="F21" s="2" t="s">
        <v>323</v>
      </c>
      <c r="G21" s="15" t="s">
        <v>323</v>
      </c>
      <c r="H21" s="15" t="s">
        <v>272</v>
      </c>
      <c r="I21" s="15" t="s">
        <v>276</v>
      </c>
      <c r="J21" s="15"/>
      <c r="K21" s="13"/>
      <c r="L21" s="3">
        <f t="shared" si="0"/>
        <v>183444.69999999995</v>
      </c>
      <c r="M21" s="3"/>
      <c r="N21" s="3"/>
      <c r="O21" s="3">
        <v>-17119.97</v>
      </c>
      <c r="P21" s="3">
        <f t="shared" si="1"/>
        <v>162172.51999999996</v>
      </c>
      <c r="S21" s="3">
        <f t="shared" si="2"/>
        <v>-17119.97</v>
      </c>
      <c r="T21" s="3" t="str">
        <f t="shared" si="3"/>
        <v/>
      </c>
      <c r="U21" s="3"/>
    </row>
    <row r="22" spans="1:31" x14ac:dyDescent="0.25">
      <c r="A22" s="2">
        <v>18</v>
      </c>
      <c r="B22" s="21" t="s">
        <v>227</v>
      </c>
      <c r="C22" s="4">
        <v>37151</v>
      </c>
      <c r="D22" s="33">
        <v>2001</v>
      </c>
      <c r="E22" s="34" t="s">
        <v>214</v>
      </c>
      <c r="F22" s="2" t="s">
        <v>177</v>
      </c>
      <c r="G22" s="2" t="s">
        <v>161</v>
      </c>
      <c r="I22" s="2"/>
      <c r="J22" s="2"/>
      <c r="K22" s="3">
        <v>-14156.95</v>
      </c>
      <c r="L22" s="3">
        <f t="shared" si="0"/>
        <v>169287.74999999994</v>
      </c>
      <c r="M22" s="3"/>
      <c r="N22" s="3"/>
      <c r="O22" s="3">
        <v>-14156.95</v>
      </c>
      <c r="P22" s="3">
        <f t="shared" si="1"/>
        <v>148015.56999999995</v>
      </c>
      <c r="S22" s="3">
        <f t="shared" si="2"/>
        <v>0</v>
      </c>
      <c r="T22" s="3"/>
      <c r="U22" s="3"/>
    </row>
    <row r="23" spans="1:31" x14ac:dyDescent="0.25">
      <c r="A23" s="2">
        <v>19</v>
      </c>
      <c r="B23" s="21" t="s">
        <v>227</v>
      </c>
      <c r="C23" s="4">
        <v>37151</v>
      </c>
      <c r="D23" s="33">
        <v>2001</v>
      </c>
      <c r="E23" s="34" t="s">
        <v>214</v>
      </c>
      <c r="F23" s="2" t="s">
        <v>177</v>
      </c>
      <c r="G23" s="2" t="s">
        <v>161</v>
      </c>
      <c r="I23" s="2"/>
      <c r="J23" s="2"/>
      <c r="K23" s="3">
        <v>-10082.719999999999</v>
      </c>
      <c r="L23" s="3">
        <f t="shared" si="0"/>
        <v>159205.02999999994</v>
      </c>
      <c r="M23" s="3"/>
      <c r="N23" s="3"/>
      <c r="O23" s="3">
        <v>-10082.719999999999</v>
      </c>
      <c r="P23" s="3">
        <f t="shared" si="1"/>
        <v>137932.84999999995</v>
      </c>
      <c r="S23" s="3">
        <f t="shared" si="2"/>
        <v>0</v>
      </c>
      <c r="T23" s="3"/>
      <c r="U23" s="3"/>
    </row>
    <row r="24" spans="1:31" x14ac:dyDescent="0.25">
      <c r="A24" s="2">
        <v>20</v>
      </c>
      <c r="B24" s="21" t="s">
        <v>227</v>
      </c>
      <c r="C24" s="4">
        <v>37151</v>
      </c>
      <c r="D24" s="33">
        <v>2001</v>
      </c>
      <c r="E24" s="34" t="s">
        <v>214</v>
      </c>
      <c r="F24" s="2" t="s">
        <v>177</v>
      </c>
      <c r="G24" s="2" t="s">
        <v>58</v>
      </c>
      <c r="I24" s="2"/>
      <c r="J24" s="2"/>
      <c r="K24" s="3">
        <v>-708.78</v>
      </c>
      <c r="L24" s="3">
        <f t="shared" si="0"/>
        <v>158496.24999999994</v>
      </c>
      <c r="M24" s="3"/>
      <c r="N24" s="3"/>
      <c r="O24" s="3">
        <v>-708.78</v>
      </c>
      <c r="P24" s="3">
        <f t="shared" si="1"/>
        <v>137224.06999999995</v>
      </c>
      <c r="S24" s="3">
        <f t="shared" si="2"/>
        <v>0</v>
      </c>
      <c r="T24" s="3"/>
      <c r="U24" s="3"/>
    </row>
    <row r="25" spans="1:31" x14ac:dyDescent="0.25">
      <c r="A25" s="2">
        <v>21</v>
      </c>
      <c r="B25" s="21" t="s">
        <v>227</v>
      </c>
      <c r="C25" s="4">
        <v>37151</v>
      </c>
      <c r="D25" s="33">
        <v>2001</v>
      </c>
      <c r="E25" s="34" t="s">
        <v>214</v>
      </c>
      <c r="F25" s="2" t="s">
        <v>177</v>
      </c>
      <c r="G25" s="2" t="s">
        <v>58</v>
      </c>
      <c r="I25" s="2"/>
      <c r="J25" s="2"/>
      <c r="K25" s="3">
        <v>-4635.21</v>
      </c>
      <c r="L25" s="3">
        <f t="shared" si="0"/>
        <v>153861.03999999995</v>
      </c>
      <c r="M25" s="3"/>
      <c r="N25" s="3"/>
      <c r="O25" s="3">
        <v>-4635.21</v>
      </c>
      <c r="P25" s="3">
        <f t="shared" si="1"/>
        <v>132588.85999999996</v>
      </c>
      <c r="S25" s="3">
        <f t="shared" si="2"/>
        <v>0</v>
      </c>
      <c r="T25" s="3"/>
      <c r="U25" s="3"/>
    </row>
    <row r="26" spans="1:31" x14ac:dyDescent="0.25">
      <c r="A26" s="2">
        <v>22</v>
      </c>
      <c r="B26" s="21" t="s">
        <v>227</v>
      </c>
      <c r="C26" s="4">
        <v>37151</v>
      </c>
      <c r="D26" s="33">
        <v>2001</v>
      </c>
      <c r="E26" s="34" t="s">
        <v>214</v>
      </c>
      <c r="F26" s="2" t="s">
        <v>177</v>
      </c>
      <c r="G26" s="2" t="s">
        <v>58</v>
      </c>
      <c r="I26" s="2"/>
      <c r="J26" s="2"/>
      <c r="K26" s="3">
        <v>-21395.119999999999</v>
      </c>
      <c r="L26" s="3">
        <f t="shared" si="0"/>
        <v>132465.91999999995</v>
      </c>
      <c r="M26" s="3"/>
      <c r="N26" s="3"/>
      <c r="O26" s="3">
        <v>-21395.119999999999</v>
      </c>
      <c r="P26" s="3">
        <f t="shared" si="1"/>
        <v>111193.73999999996</v>
      </c>
      <c r="S26" s="3">
        <f t="shared" si="2"/>
        <v>0</v>
      </c>
      <c r="T26" s="3"/>
      <c r="U26" s="3"/>
    </row>
    <row r="27" spans="1:31" x14ac:dyDescent="0.25">
      <c r="A27" s="2">
        <v>23</v>
      </c>
      <c r="B27" s="21" t="s">
        <v>227</v>
      </c>
      <c r="C27" s="4">
        <v>37151</v>
      </c>
      <c r="D27" s="33">
        <v>2001</v>
      </c>
      <c r="E27" s="34" t="s">
        <v>214</v>
      </c>
      <c r="F27" s="2" t="s">
        <v>177</v>
      </c>
      <c r="G27" s="2" t="s">
        <v>161</v>
      </c>
      <c r="I27" s="2"/>
      <c r="J27" s="2"/>
      <c r="K27" s="3">
        <v>-46182.89</v>
      </c>
      <c r="L27" s="3">
        <f t="shared" si="0"/>
        <v>86283.029999999955</v>
      </c>
      <c r="M27" s="3">
        <v>86283.03</v>
      </c>
      <c r="N27" s="3"/>
      <c r="O27" s="3">
        <v>-46182.89</v>
      </c>
      <c r="P27" s="3">
        <f t="shared" si="1"/>
        <v>65010.849999999962</v>
      </c>
      <c r="S27" s="3">
        <f t="shared" si="2"/>
        <v>0</v>
      </c>
      <c r="T27" s="3"/>
      <c r="U27" s="3"/>
    </row>
    <row r="28" spans="1:31" x14ac:dyDescent="0.25">
      <c r="A28" s="2">
        <v>24</v>
      </c>
      <c r="B28" s="21" t="s">
        <v>227</v>
      </c>
      <c r="C28" s="4">
        <v>37151</v>
      </c>
      <c r="D28" s="33">
        <v>2001</v>
      </c>
      <c r="E28" s="34" t="s">
        <v>214</v>
      </c>
      <c r="F28" s="2" t="s">
        <v>177</v>
      </c>
      <c r="G28" s="2" t="s">
        <v>207</v>
      </c>
      <c r="I28" s="2" t="s">
        <v>216</v>
      </c>
      <c r="J28" s="2"/>
      <c r="K28" s="3">
        <v>-17119.97</v>
      </c>
      <c r="L28" s="3">
        <f t="shared" si="0"/>
        <v>69163.059999999954</v>
      </c>
      <c r="M28" s="3"/>
      <c r="N28" s="3"/>
      <c r="O28" s="3">
        <v>-17119.97</v>
      </c>
      <c r="P28" s="3">
        <f t="shared" si="1"/>
        <v>47890.879999999961</v>
      </c>
      <c r="S28" s="3">
        <f t="shared" si="2"/>
        <v>0</v>
      </c>
      <c r="T28" s="3"/>
      <c r="U28" s="3"/>
    </row>
    <row r="29" spans="1:31" x14ac:dyDescent="0.25">
      <c r="A29" s="2">
        <v>25</v>
      </c>
      <c r="B29" s="21" t="s">
        <v>227</v>
      </c>
      <c r="C29" s="4">
        <v>37151</v>
      </c>
      <c r="D29" s="33">
        <v>2001</v>
      </c>
      <c r="E29" s="34" t="s">
        <v>214</v>
      </c>
      <c r="F29" s="2" t="s">
        <v>177</v>
      </c>
      <c r="G29" s="2" t="s">
        <v>161</v>
      </c>
      <c r="I29" s="2"/>
      <c r="J29" s="2"/>
      <c r="K29" s="3">
        <v>-3679.11</v>
      </c>
      <c r="L29" s="3">
        <f t="shared" si="0"/>
        <v>65483.949999999953</v>
      </c>
      <c r="M29" s="3">
        <v>65483.95</v>
      </c>
      <c r="N29" s="3"/>
      <c r="O29" s="3">
        <v>-3679.11</v>
      </c>
      <c r="P29" s="3">
        <f t="shared" si="1"/>
        <v>44211.76999999996</v>
      </c>
      <c r="S29" s="3">
        <f t="shared" si="2"/>
        <v>0</v>
      </c>
      <c r="T29" s="3"/>
      <c r="U29" s="3"/>
    </row>
    <row r="30" spans="1:31" x14ac:dyDescent="0.25">
      <c r="A30" s="2">
        <v>26</v>
      </c>
      <c r="B30" s="21" t="s">
        <v>227</v>
      </c>
      <c r="C30" s="4">
        <v>37064</v>
      </c>
      <c r="D30" s="33">
        <v>2001</v>
      </c>
      <c r="E30" s="34" t="s">
        <v>295</v>
      </c>
      <c r="F30" s="2" t="s">
        <v>326</v>
      </c>
      <c r="G30" s="2" t="s">
        <v>295</v>
      </c>
      <c r="I30" s="2"/>
      <c r="J30" s="2"/>
      <c r="K30" s="3">
        <v>-0.01</v>
      </c>
      <c r="L30" s="3">
        <f t="shared" si="0"/>
        <v>65483.939999999951</v>
      </c>
      <c r="M30" s="3"/>
      <c r="N30" s="3"/>
      <c r="O30" s="3">
        <v>-0.01</v>
      </c>
      <c r="P30" s="3">
        <f t="shared" si="1"/>
        <v>44211.759999999958</v>
      </c>
      <c r="S30" s="3">
        <f t="shared" si="2"/>
        <v>0</v>
      </c>
      <c r="T30" s="3"/>
      <c r="U30" s="3"/>
    </row>
    <row r="31" spans="1:31" x14ac:dyDescent="0.25">
      <c r="A31" s="2">
        <v>27</v>
      </c>
      <c r="B31" s="21" t="s">
        <v>227</v>
      </c>
      <c r="C31" s="4">
        <v>37179</v>
      </c>
      <c r="D31" s="33">
        <v>2001</v>
      </c>
      <c r="E31" s="34" t="s">
        <v>214</v>
      </c>
      <c r="F31" s="2" t="s">
        <v>177</v>
      </c>
      <c r="G31" s="15" t="s">
        <v>207</v>
      </c>
      <c r="H31" s="15" t="s">
        <v>279</v>
      </c>
      <c r="I31" s="15" t="s">
        <v>278</v>
      </c>
      <c r="J31" s="15"/>
      <c r="K31" s="13"/>
      <c r="L31" s="3">
        <f t="shared" si="0"/>
        <v>65483.939999999951</v>
      </c>
      <c r="M31" s="3"/>
      <c r="N31" s="3"/>
      <c r="O31" s="13">
        <v>-10272.01</v>
      </c>
      <c r="P31" s="3">
        <f t="shared" si="1"/>
        <v>33939.749999999956</v>
      </c>
      <c r="S31" s="3">
        <f t="shared" si="2"/>
        <v>-10272.01</v>
      </c>
      <c r="T31" s="3" t="str">
        <f>IF(S31&gt;0,S31,"")</f>
        <v/>
      </c>
      <c r="U31" s="3"/>
    </row>
    <row r="32" spans="1:31" x14ac:dyDescent="0.25">
      <c r="A32" s="2">
        <v>28</v>
      </c>
      <c r="B32" s="21" t="s">
        <v>227</v>
      </c>
      <c r="C32" s="4">
        <v>37186</v>
      </c>
      <c r="D32" s="33">
        <v>2001</v>
      </c>
      <c r="E32" s="34" t="s">
        <v>134</v>
      </c>
      <c r="F32" s="2" t="s">
        <v>324</v>
      </c>
      <c r="G32" s="2" t="s">
        <v>315</v>
      </c>
      <c r="H32" s="2" t="s">
        <v>222</v>
      </c>
      <c r="I32" s="2" t="s">
        <v>221</v>
      </c>
      <c r="J32" s="2"/>
      <c r="K32" s="3">
        <v>495787.05</v>
      </c>
      <c r="L32" s="3">
        <f t="shared" si="0"/>
        <v>561270.99</v>
      </c>
      <c r="M32" s="3">
        <v>561270.99</v>
      </c>
      <c r="N32" s="3"/>
      <c r="O32" s="3">
        <v>495787.05</v>
      </c>
      <c r="P32" s="3">
        <f t="shared" si="1"/>
        <v>529726.79999999993</v>
      </c>
      <c r="S32" s="3">
        <f t="shared" si="2"/>
        <v>0</v>
      </c>
      <c r="T32" s="3"/>
      <c r="U32" s="3"/>
      <c r="V32" t="s">
        <v>432</v>
      </c>
      <c r="W32">
        <v>2001</v>
      </c>
      <c r="X32" t="s">
        <v>436</v>
      </c>
      <c r="Y32" s="65">
        <v>37182</v>
      </c>
      <c r="Z32" s="1">
        <v>495787.05</v>
      </c>
      <c r="AA32" s="1">
        <v>495787.05</v>
      </c>
      <c r="AB32" s="1">
        <v>495787.05</v>
      </c>
      <c r="AC32" s="1">
        <v>20000000</v>
      </c>
      <c r="AD32" t="s">
        <v>433</v>
      </c>
      <c r="AE32" t="s">
        <v>435</v>
      </c>
    </row>
    <row r="33" spans="1:21" x14ac:dyDescent="0.25">
      <c r="A33" s="2">
        <v>29</v>
      </c>
      <c r="B33" s="21" t="s">
        <v>227</v>
      </c>
      <c r="C33" s="4">
        <v>37193</v>
      </c>
      <c r="D33" s="33">
        <v>2001</v>
      </c>
      <c r="E33" s="34" t="s">
        <v>214</v>
      </c>
      <c r="F33" s="2" t="s">
        <v>177</v>
      </c>
      <c r="G33" s="2" t="s">
        <v>161</v>
      </c>
      <c r="I33" s="2"/>
      <c r="J33" s="2"/>
      <c r="K33" s="3">
        <v>-17450.37</v>
      </c>
      <c r="L33" s="3">
        <f t="shared" si="0"/>
        <v>543820.62</v>
      </c>
      <c r="M33" s="3"/>
      <c r="N33" s="3"/>
      <c r="O33" s="3">
        <v>-17450.37</v>
      </c>
      <c r="P33" s="3">
        <f t="shared" si="1"/>
        <v>512276.42999999993</v>
      </c>
      <c r="S33" s="3">
        <f t="shared" si="2"/>
        <v>0</v>
      </c>
      <c r="T33" s="3"/>
      <c r="U33" s="3"/>
    </row>
    <row r="34" spans="1:21" x14ac:dyDescent="0.25">
      <c r="A34" s="2">
        <v>30</v>
      </c>
      <c r="B34" s="21" t="s">
        <v>227</v>
      </c>
      <c r="C34" s="4">
        <v>37193</v>
      </c>
      <c r="D34" s="33">
        <v>2001</v>
      </c>
      <c r="E34" s="34" t="s">
        <v>214</v>
      </c>
      <c r="F34" s="2" t="s">
        <v>177</v>
      </c>
      <c r="G34" s="2" t="s">
        <v>58</v>
      </c>
      <c r="I34" s="2"/>
      <c r="J34" s="2"/>
      <c r="K34" s="3">
        <v>-3850.48</v>
      </c>
      <c r="L34" s="3">
        <f t="shared" si="0"/>
        <v>539970.14</v>
      </c>
      <c r="M34" s="3"/>
      <c r="N34" s="3"/>
      <c r="O34" s="3">
        <v>-3850.48</v>
      </c>
      <c r="P34" s="3">
        <f t="shared" si="1"/>
        <v>508425.94999999995</v>
      </c>
      <c r="S34" s="3">
        <f t="shared" si="2"/>
        <v>0</v>
      </c>
      <c r="T34" s="3"/>
      <c r="U34" s="3"/>
    </row>
    <row r="35" spans="1:21" x14ac:dyDescent="0.25">
      <c r="A35" s="2">
        <v>31</v>
      </c>
      <c r="B35" s="21" t="s">
        <v>227</v>
      </c>
      <c r="C35" s="4">
        <v>37193</v>
      </c>
      <c r="D35" s="33">
        <v>2001</v>
      </c>
      <c r="E35" s="34" t="s">
        <v>214</v>
      </c>
      <c r="F35" s="2" t="s">
        <v>177</v>
      </c>
      <c r="G35" s="2" t="s">
        <v>161</v>
      </c>
      <c r="I35" s="2"/>
      <c r="J35" s="2"/>
      <c r="K35" s="3">
        <v>-20857.02</v>
      </c>
      <c r="L35" s="3">
        <f t="shared" si="0"/>
        <v>519113.12</v>
      </c>
      <c r="M35" s="3"/>
      <c r="N35" s="3"/>
      <c r="O35" s="3">
        <v>-20857.02</v>
      </c>
      <c r="P35" s="3">
        <f t="shared" si="1"/>
        <v>487568.92999999993</v>
      </c>
      <c r="S35" s="3">
        <f t="shared" si="2"/>
        <v>0</v>
      </c>
      <c r="T35" s="3"/>
      <c r="U35" s="3"/>
    </row>
    <row r="36" spans="1:21" x14ac:dyDescent="0.25">
      <c r="A36" s="2">
        <v>32</v>
      </c>
      <c r="B36" s="21" t="s">
        <v>227</v>
      </c>
      <c r="C36" s="4">
        <v>37193</v>
      </c>
      <c r="D36" s="33">
        <v>2001</v>
      </c>
      <c r="E36" s="34" t="s">
        <v>214</v>
      </c>
      <c r="F36" s="2" t="s">
        <v>177</v>
      </c>
      <c r="G36" s="2" t="s">
        <v>33</v>
      </c>
      <c r="I36" s="2"/>
      <c r="J36" s="2"/>
      <c r="K36" s="3">
        <v>-15540.4</v>
      </c>
      <c r="L36" s="3">
        <f t="shared" si="0"/>
        <v>503572.72</v>
      </c>
      <c r="M36" s="3"/>
      <c r="N36" s="3"/>
      <c r="O36" s="3">
        <v>-15540.4</v>
      </c>
      <c r="P36" s="3">
        <f t="shared" si="1"/>
        <v>472028.52999999991</v>
      </c>
      <c r="S36" s="3">
        <f t="shared" si="2"/>
        <v>0</v>
      </c>
      <c r="T36" s="3"/>
      <c r="U36" s="3"/>
    </row>
    <row r="37" spans="1:21" x14ac:dyDescent="0.25">
      <c r="A37" s="2">
        <v>33</v>
      </c>
      <c r="B37" s="21" t="s">
        <v>227</v>
      </c>
      <c r="C37" s="4">
        <v>37193</v>
      </c>
      <c r="D37" s="33">
        <v>2001</v>
      </c>
      <c r="E37" s="34" t="s">
        <v>295</v>
      </c>
      <c r="F37" s="2" t="s">
        <v>326</v>
      </c>
      <c r="G37" s="2" t="s">
        <v>295</v>
      </c>
      <c r="I37" s="2"/>
      <c r="J37" s="2"/>
      <c r="K37" s="3">
        <v>0.01</v>
      </c>
      <c r="L37" s="3">
        <f t="shared" si="0"/>
        <v>503572.73</v>
      </c>
      <c r="M37" s="3">
        <v>503572.73</v>
      </c>
      <c r="N37" s="3"/>
      <c r="O37" s="3">
        <v>0.01</v>
      </c>
      <c r="P37" s="3">
        <f t="shared" si="1"/>
        <v>472028.53999999992</v>
      </c>
      <c r="S37" s="3">
        <f t="shared" si="2"/>
        <v>0</v>
      </c>
      <c r="T37" s="3"/>
      <c r="U37" s="3"/>
    </row>
    <row r="38" spans="1:21" x14ac:dyDescent="0.25">
      <c r="A38" s="2">
        <v>34</v>
      </c>
      <c r="B38" s="21" t="s">
        <v>227</v>
      </c>
      <c r="C38" s="4">
        <v>37221</v>
      </c>
      <c r="D38" s="33">
        <v>2001</v>
      </c>
      <c r="E38" s="34" t="s">
        <v>214</v>
      </c>
      <c r="F38" s="2" t="s">
        <v>325</v>
      </c>
      <c r="G38" s="15" t="s">
        <v>337</v>
      </c>
      <c r="H38" s="15" t="s">
        <v>230</v>
      </c>
      <c r="I38" s="15" t="s">
        <v>176</v>
      </c>
      <c r="J38" s="15"/>
      <c r="K38" s="13"/>
      <c r="L38" s="3">
        <f t="shared" si="0"/>
        <v>503572.73</v>
      </c>
      <c r="M38" s="3"/>
      <c r="N38" s="3"/>
      <c r="O38" s="3">
        <v>-371840.29</v>
      </c>
      <c r="P38" s="3">
        <f t="shared" si="1"/>
        <v>100188.24999999994</v>
      </c>
      <c r="S38" s="3">
        <f t="shared" si="2"/>
        <v>-371840.29</v>
      </c>
      <c r="T38" s="3"/>
      <c r="U38" s="3"/>
    </row>
    <row r="39" spans="1:21" x14ac:dyDescent="0.25">
      <c r="A39" s="2">
        <v>35</v>
      </c>
      <c r="B39" s="21" t="s">
        <v>227</v>
      </c>
      <c r="C39" s="4">
        <v>37224</v>
      </c>
      <c r="D39" s="33">
        <v>2001</v>
      </c>
      <c r="E39" s="34" t="s">
        <v>214</v>
      </c>
      <c r="F39" s="2" t="s">
        <v>177</v>
      </c>
      <c r="G39" s="2" t="s">
        <v>50</v>
      </c>
      <c r="I39" s="2"/>
      <c r="J39" s="2"/>
      <c r="K39" s="3">
        <v>-14997.56</v>
      </c>
      <c r="L39" s="3">
        <f t="shared" si="0"/>
        <v>488575.17</v>
      </c>
      <c r="M39" s="3"/>
      <c r="N39" s="3"/>
      <c r="O39" s="3">
        <v>-14997.56</v>
      </c>
      <c r="P39" s="3">
        <f t="shared" si="1"/>
        <v>85190.689999999944</v>
      </c>
      <c r="S39" s="3">
        <f t="shared" si="2"/>
        <v>0</v>
      </c>
      <c r="T39" s="3"/>
      <c r="U39" s="3"/>
    </row>
    <row r="40" spans="1:21" x14ac:dyDescent="0.25">
      <c r="A40" s="2">
        <v>36</v>
      </c>
      <c r="B40" s="21" t="s">
        <v>227</v>
      </c>
      <c r="C40" s="4">
        <v>37224</v>
      </c>
      <c r="D40" s="33">
        <v>2001</v>
      </c>
      <c r="E40" s="34" t="s">
        <v>214</v>
      </c>
      <c r="F40" s="2" t="s">
        <v>177</v>
      </c>
      <c r="G40" s="2" t="s">
        <v>161</v>
      </c>
      <c r="I40" s="2"/>
      <c r="J40" s="2"/>
      <c r="K40" s="3">
        <v>-7357.23</v>
      </c>
      <c r="L40" s="3">
        <f t="shared" si="0"/>
        <v>481217.94</v>
      </c>
      <c r="M40" s="3"/>
      <c r="N40" s="3"/>
      <c r="O40" s="3">
        <v>-7357.23</v>
      </c>
      <c r="P40" s="3">
        <f t="shared" si="1"/>
        <v>77833.459999999948</v>
      </c>
      <c r="S40" s="3">
        <f t="shared" si="2"/>
        <v>0</v>
      </c>
      <c r="T40" s="3"/>
      <c r="U40" s="3"/>
    </row>
    <row r="41" spans="1:21" x14ac:dyDescent="0.25">
      <c r="A41" s="2">
        <v>37</v>
      </c>
      <c r="B41" s="21" t="s">
        <v>227</v>
      </c>
      <c r="C41" s="4">
        <v>37224</v>
      </c>
      <c r="D41" s="33">
        <v>2001</v>
      </c>
      <c r="E41" s="34" t="s">
        <v>214</v>
      </c>
      <c r="F41" s="2" t="s">
        <v>177</v>
      </c>
      <c r="G41" s="2" t="s">
        <v>161</v>
      </c>
      <c r="I41" s="2"/>
      <c r="J41" s="2"/>
      <c r="K41" s="3">
        <v>-6912.26</v>
      </c>
      <c r="L41" s="3">
        <f t="shared" si="0"/>
        <v>474305.68</v>
      </c>
      <c r="M41" s="3"/>
      <c r="N41" s="3"/>
      <c r="O41" s="3">
        <v>-6912.26</v>
      </c>
      <c r="P41" s="3">
        <f t="shared" si="1"/>
        <v>70921.199999999953</v>
      </c>
      <c r="S41" s="3">
        <f t="shared" si="2"/>
        <v>0</v>
      </c>
      <c r="T41" s="3"/>
      <c r="U41" s="3"/>
    </row>
    <row r="42" spans="1:21" x14ac:dyDescent="0.25">
      <c r="A42" s="2">
        <v>38</v>
      </c>
      <c r="B42" s="21" t="s">
        <v>227</v>
      </c>
      <c r="C42" s="4">
        <v>37224</v>
      </c>
      <c r="D42" s="33">
        <v>2001</v>
      </c>
      <c r="E42" s="34" t="s">
        <v>214</v>
      </c>
      <c r="F42" s="2" t="s">
        <v>177</v>
      </c>
      <c r="G42" s="2" t="s">
        <v>33</v>
      </c>
      <c r="I42" s="2"/>
      <c r="J42" s="2"/>
      <c r="K42" s="3">
        <v>-18576.740000000002</v>
      </c>
      <c r="L42" s="3">
        <f t="shared" si="0"/>
        <v>455728.94</v>
      </c>
      <c r="M42" s="3"/>
      <c r="N42" s="3"/>
      <c r="O42" s="3">
        <v>-18576.740000000002</v>
      </c>
      <c r="P42" s="3">
        <f t="shared" si="1"/>
        <v>52344.459999999948</v>
      </c>
      <c r="S42" s="3">
        <f t="shared" si="2"/>
        <v>0</v>
      </c>
      <c r="T42" s="3"/>
      <c r="U42" s="3"/>
    </row>
    <row r="43" spans="1:21" x14ac:dyDescent="0.25">
      <c r="A43" s="2">
        <v>39</v>
      </c>
      <c r="B43" s="21" t="s">
        <v>227</v>
      </c>
      <c r="C43" s="4">
        <v>37224</v>
      </c>
      <c r="D43" s="33">
        <v>2001</v>
      </c>
      <c r="E43" s="34" t="s">
        <v>214</v>
      </c>
      <c r="F43" s="2" t="s">
        <v>177</v>
      </c>
      <c r="G43" s="2" t="s">
        <v>161</v>
      </c>
      <c r="I43" s="2"/>
      <c r="J43" s="2"/>
      <c r="K43" s="3">
        <v>-28858.55</v>
      </c>
      <c r="L43" s="3">
        <f t="shared" si="0"/>
        <v>426870.39</v>
      </c>
      <c r="M43" s="3"/>
      <c r="N43" s="3"/>
      <c r="O43" s="3">
        <v>-28858.55</v>
      </c>
      <c r="P43" s="3">
        <f t="shared" si="1"/>
        <v>23485.909999999949</v>
      </c>
      <c r="S43" s="3">
        <f t="shared" si="2"/>
        <v>0</v>
      </c>
      <c r="T43" s="3"/>
      <c r="U43" s="3"/>
    </row>
    <row r="44" spans="1:21" x14ac:dyDescent="0.25">
      <c r="A44" s="2">
        <v>40</v>
      </c>
      <c r="B44" s="21" t="s">
        <v>227</v>
      </c>
      <c r="C44" s="4">
        <v>37224</v>
      </c>
      <c r="D44" s="33">
        <v>2001</v>
      </c>
      <c r="E44" s="34" t="s">
        <v>214</v>
      </c>
      <c r="F44" s="2" t="s">
        <v>177</v>
      </c>
      <c r="G44" s="2" t="s">
        <v>198</v>
      </c>
      <c r="I44" s="2"/>
      <c r="J44" s="2"/>
      <c r="K44" s="3">
        <v>-6848</v>
      </c>
      <c r="L44" s="3">
        <f t="shared" si="0"/>
        <v>420022.39</v>
      </c>
      <c r="M44" s="3">
        <v>420022.39</v>
      </c>
      <c r="N44" s="3"/>
      <c r="O44" s="3">
        <v>-6848</v>
      </c>
      <c r="P44" s="3">
        <f t="shared" si="1"/>
        <v>16637.909999999949</v>
      </c>
      <c r="S44" s="3">
        <f t="shared" si="2"/>
        <v>0</v>
      </c>
      <c r="T44" s="3"/>
      <c r="U44" s="3"/>
    </row>
    <row r="45" spans="1:21" x14ac:dyDescent="0.25">
      <c r="A45" s="2">
        <v>41</v>
      </c>
      <c r="B45" s="21" t="s">
        <v>227</v>
      </c>
      <c r="C45" s="4">
        <v>37237</v>
      </c>
      <c r="D45" s="33">
        <v>2001</v>
      </c>
      <c r="E45" s="34" t="s">
        <v>237</v>
      </c>
      <c r="F45" s="2" t="s">
        <v>325</v>
      </c>
      <c r="G45" s="15" t="s">
        <v>337</v>
      </c>
      <c r="H45" s="15" t="s">
        <v>230</v>
      </c>
      <c r="I45" s="15" t="s">
        <v>176</v>
      </c>
      <c r="J45" s="15"/>
      <c r="K45" s="13"/>
      <c r="L45" s="3">
        <f t="shared" si="0"/>
        <v>420022.39</v>
      </c>
      <c r="M45" s="3"/>
      <c r="N45" s="3"/>
      <c r="O45" s="3">
        <v>198314.82</v>
      </c>
      <c r="P45" s="3">
        <f t="shared" si="1"/>
        <v>214952.72999999995</v>
      </c>
      <c r="S45" s="3">
        <f t="shared" si="2"/>
        <v>198314.82</v>
      </c>
      <c r="T45" s="3"/>
      <c r="U45" s="3"/>
    </row>
    <row r="46" spans="1:21" x14ac:dyDescent="0.25">
      <c r="A46" s="2">
        <v>42</v>
      </c>
      <c r="B46" s="21" t="s">
        <v>227</v>
      </c>
      <c r="C46" s="4">
        <v>37224</v>
      </c>
      <c r="D46" s="33">
        <v>2001</v>
      </c>
      <c r="E46" s="34" t="s">
        <v>214</v>
      </c>
      <c r="F46" s="2" t="s">
        <v>177</v>
      </c>
      <c r="G46" s="2" t="s">
        <v>58</v>
      </c>
      <c r="I46" s="2"/>
      <c r="J46" s="2"/>
      <c r="K46" s="3">
        <v>-53706.65</v>
      </c>
      <c r="L46" s="3">
        <f t="shared" si="0"/>
        <v>366315.74</v>
      </c>
      <c r="M46" s="3">
        <v>366315.74</v>
      </c>
      <c r="N46" s="3"/>
      <c r="O46" s="3">
        <v>-53706.65</v>
      </c>
      <c r="P46" s="3">
        <f t="shared" si="1"/>
        <v>161246.07999999996</v>
      </c>
      <c r="S46" s="3">
        <f t="shared" si="2"/>
        <v>0</v>
      </c>
      <c r="T46" s="3"/>
      <c r="U46" s="3"/>
    </row>
    <row r="47" spans="1:21" x14ac:dyDescent="0.25">
      <c r="A47" s="2">
        <v>43</v>
      </c>
      <c r="B47" s="21" t="s">
        <v>227</v>
      </c>
      <c r="C47" s="4">
        <v>37245</v>
      </c>
      <c r="D47" s="33">
        <v>2001</v>
      </c>
      <c r="E47" s="34" t="s">
        <v>214</v>
      </c>
      <c r="F47" s="2" t="s">
        <v>177</v>
      </c>
      <c r="G47" s="15" t="s">
        <v>207</v>
      </c>
      <c r="H47" s="15" t="s">
        <v>280</v>
      </c>
      <c r="I47" s="15" t="s">
        <v>215</v>
      </c>
      <c r="J47" s="15"/>
      <c r="K47" s="13"/>
      <c r="L47" s="3">
        <f t="shared" si="0"/>
        <v>366315.74</v>
      </c>
      <c r="M47" s="3"/>
      <c r="N47" s="3"/>
      <c r="O47" s="13">
        <v>-10272.01</v>
      </c>
      <c r="P47" s="3">
        <f t="shared" si="1"/>
        <v>150974.06999999995</v>
      </c>
      <c r="S47" s="3">
        <f t="shared" si="2"/>
        <v>-10272.01</v>
      </c>
      <c r="T47" s="3" t="str">
        <f>IF(S47&gt;0,S47,"")</f>
        <v/>
      </c>
      <c r="U47" s="3"/>
    </row>
    <row r="48" spans="1:21" x14ac:dyDescent="0.25">
      <c r="A48" s="2">
        <v>44</v>
      </c>
      <c r="B48" s="21" t="s">
        <v>227</v>
      </c>
      <c r="C48" s="4">
        <v>37245</v>
      </c>
      <c r="D48" s="33">
        <v>2001</v>
      </c>
      <c r="E48" s="34" t="s">
        <v>214</v>
      </c>
      <c r="F48" s="2" t="s">
        <v>177</v>
      </c>
      <c r="G48" s="2" t="s">
        <v>33</v>
      </c>
      <c r="H48" s="2">
        <v>6060</v>
      </c>
      <c r="I48" s="2"/>
      <c r="J48" s="2"/>
      <c r="K48" s="3">
        <v>-4020.63</v>
      </c>
      <c r="L48" s="3">
        <f t="shared" si="0"/>
        <v>362295.11</v>
      </c>
      <c r="M48" s="3"/>
      <c r="N48" s="3"/>
      <c r="O48" s="3">
        <v>-4020.63</v>
      </c>
      <c r="P48" s="3">
        <f t="shared" si="1"/>
        <v>146953.43999999994</v>
      </c>
      <c r="S48" s="3">
        <f t="shared" si="2"/>
        <v>0</v>
      </c>
      <c r="T48" s="3"/>
      <c r="U48" s="3"/>
    </row>
    <row r="49" spans="1:21" x14ac:dyDescent="0.25">
      <c r="A49" s="2">
        <v>45</v>
      </c>
      <c r="B49" s="21" t="s">
        <v>227</v>
      </c>
      <c r="C49" s="4">
        <v>37245</v>
      </c>
      <c r="D49" s="33">
        <v>2001</v>
      </c>
      <c r="E49" s="34" t="s">
        <v>214</v>
      </c>
      <c r="F49" s="2" t="s">
        <v>177</v>
      </c>
      <c r="G49" s="2" t="s">
        <v>33</v>
      </c>
      <c r="H49" s="2">
        <v>6060</v>
      </c>
      <c r="I49" s="2"/>
      <c r="J49" s="2"/>
      <c r="K49" s="3">
        <v>-6896.4</v>
      </c>
      <c r="L49" s="3">
        <f t="shared" si="0"/>
        <v>355398.70999999996</v>
      </c>
      <c r="M49" s="3"/>
      <c r="N49" s="3"/>
      <c r="O49" s="3">
        <v>-6896.4</v>
      </c>
      <c r="P49" s="3">
        <f t="shared" si="1"/>
        <v>140057.03999999995</v>
      </c>
      <c r="S49" s="3">
        <f t="shared" si="2"/>
        <v>0</v>
      </c>
      <c r="T49" s="3"/>
      <c r="U49" s="3"/>
    </row>
    <row r="50" spans="1:21" x14ac:dyDescent="0.25">
      <c r="A50" s="2">
        <v>46</v>
      </c>
      <c r="B50" s="21" t="s">
        <v>227</v>
      </c>
      <c r="C50" s="4">
        <v>37245</v>
      </c>
      <c r="D50" s="33">
        <v>2001</v>
      </c>
      <c r="E50" s="34" t="s">
        <v>214</v>
      </c>
      <c r="F50" s="2" t="s">
        <v>177</v>
      </c>
      <c r="G50" s="2" t="s">
        <v>161</v>
      </c>
      <c r="I50" s="2"/>
      <c r="J50" s="2"/>
      <c r="K50" s="3">
        <v>-24099.49</v>
      </c>
      <c r="L50" s="3">
        <f t="shared" si="0"/>
        <v>331299.21999999997</v>
      </c>
      <c r="M50" s="3"/>
      <c r="N50" s="3"/>
      <c r="O50" s="3">
        <v>-24099.49</v>
      </c>
      <c r="P50" s="3">
        <f t="shared" si="1"/>
        <v>115957.54999999994</v>
      </c>
      <c r="S50" s="3">
        <f t="shared" si="2"/>
        <v>0</v>
      </c>
      <c r="T50" s="3"/>
      <c r="U50" s="3"/>
    </row>
    <row r="51" spans="1:21" x14ac:dyDescent="0.25">
      <c r="A51" s="2">
        <v>47</v>
      </c>
      <c r="B51" s="21" t="s">
        <v>227</v>
      </c>
      <c r="C51" s="4">
        <v>37245</v>
      </c>
      <c r="D51" s="33">
        <v>2001</v>
      </c>
      <c r="E51" s="34" t="s">
        <v>214</v>
      </c>
      <c r="F51" s="2" t="s">
        <v>177</v>
      </c>
      <c r="G51" s="2" t="s">
        <v>161</v>
      </c>
      <c r="I51" s="2" t="s">
        <v>223</v>
      </c>
      <c r="J51" s="2"/>
      <c r="K51" s="3">
        <v>-15102.81</v>
      </c>
      <c r="L51" s="3">
        <f t="shared" si="0"/>
        <v>316196.40999999997</v>
      </c>
      <c r="M51" s="3"/>
      <c r="N51" s="3"/>
      <c r="O51" s="3">
        <v>-15102.81</v>
      </c>
      <c r="P51" s="3">
        <f t="shared" si="1"/>
        <v>100854.73999999995</v>
      </c>
      <c r="S51" s="3">
        <f t="shared" si="2"/>
        <v>0</v>
      </c>
      <c r="T51" s="3"/>
      <c r="U51" s="3"/>
    </row>
    <row r="52" spans="1:21" x14ac:dyDescent="0.25">
      <c r="A52" s="2">
        <v>48</v>
      </c>
      <c r="B52" s="21" t="s">
        <v>227</v>
      </c>
      <c r="C52" s="4">
        <v>37245</v>
      </c>
      <c r="D52" s="33">
        <v>2001</v>
      </c>
      <c r="E52" s="34" t="s">
        <v>214</v>
      </c>
      <c r="F52" s="2" t="s">
        <v>177</v>
      </c>
      <c r="G52" s="2" t="s">
        <v>58</v>
      </c>
      <c r="I52" s="2"/>
      <c r="J52" s="2"/>
      <c r="K52" s="3">
        <v>-4100.2299999999996</v>
      </c>
      <c r="L52" s="3">
        <f t="shared" si="0"/>
        <v>312096.18</v>
      </c>
      <c r="M52" s="3"/>
      <c r="N52" s="3"/>
      <c r="O52" s="3">
        <v>-4100.2299999999996</v>
      </c>
      <c r="P52" s="3">
        <f t="shared" si="1"/>
        <v>96754.509999999951</v>
      </c>
      <c r="S52" s="3">
        <f t="shared" si="2"/>
        <v>0</v>
      </c>
      <c r="T52" s="3"/>
      <c r="U52" s="3"/>
    </row>
    <row r="53" spans="1:21" x14ac:dyDescent="0.25">
      <c r="A53" s="2">
        <v>49</v>
      </c>
      <c r="B53" s="21" t="s">
        <v>227</v>
      </c>
      <c r="C53" s="4">
        <v>37245</v>
      </c>
      <c r="D53" s="33">
        <v>2001</v>
      </c>
      <c r="E53" s="34" t="s">
        <v>214</v>
      </c>
      <c r="F53" s="2" t="s">
        <v>177</v>
      </c>
      <c r="G53" s="2" t="s">
        <v>58</v>
      </c>
      <c r="I53" s="2"/>
      <c r="J53" s="2"/>
      <c r="K53" s="3">
        <v>-51714.13</v>
      </c>
      <c r="L53" s="3">
        <f t="shared" si="0"/>
        <v>260382.05</v>
      </c>
      <c r="M53" s="3"/>
      <c r="N53" s="3"/>
      <c r="O53" s="3">
        <v>-51714.13</v>
      </c>
      <c r="P53" s="3">
        <f t="shared" si="1"/>
        <v>45040.379999999954</v>
      </c>
      <c r="S53" s="3">
        <f t="shared" si="2"/>
        <v>0</v>
      </c>
      <c r="T53" s="3"/>
      <c r="U53" s="3"/>
    </row>
    <row r="54" spans="1:21" x14ac:dyDescent="0.25">
      <c r="A54" s="2">
        <v>50</v>
      </c>
      <c r="B54" s="21" t="s">
        <v>227</v>
      </c>
      <c r="C54" s="4">
        <v>37245</v>
      </c>
      <c r="D54" s="33">
        <v>2001</v>
      </c>
      <c r="E54" s="34" t="s">
        <v>214</v>
      </c>
      <c r="F54" s="2" t="s">
        <v>177</v>
      </c>
      <c r="G54" s="2" t="s">
        <v>161</v>
      </c>
      <c r="I54" s="2"/>
      <c r="J54" s="2"/>
      <c r="K54" s="3">
        <v>-27467.25</v>
      </c>
      <c r="L54" s="3">
        <f t="shared" si="0"/>
        <v>232914.8</v>
      </c>
      <c r="M54" s="3">
        <v>232914.78</v>
      </c>
      <c r="N54" s="3"/>
      <c r="O54" s="3">
        <v>-27467.25</v>
      </c>
      <c r="P54" s="3">
        <f t="shared" si="1"/>
        <v>17573.129999999954</v>
      </c>
      <c r="S54" s="3">
        <f t="shared" si="2"/>
        <v>0</v>
      </c>
      <c r="T54" s="3"/>
      <c r="U54" s="3"/>
    </row>
    <row r="55" spans="1:21" x14ac:dyDescent="0.25">
      <c r="A55" s="2">
        <v>51</v>
      </c>
      <c r="B55" s="21" t="s">
        <v>227</v>
      </c>
      <c r="C55" s="4">
        <v>37253</v>
      </c>
      <c r="D55" s="33">
        <v>2001</v>
      </c>
      <c r="E55" s="34" t="s">
        <v>214</v>
      </c>
      <c r="F55" s="2" t="s">
        <v>177</v>
      </c>
      <c r="G55" s="15" t="s">
        <v>161</v>
      </c>
      <c r="H55" s="15" t="s">
        <v>225</v>
      </c>
      <c r="I55" s="15" t="s">
        <v>224</v>
      </c>
      <c r="J55" s="15"/>
      <c r="K55" s="13"/>
      <c r="L55" s="3">
        <f t="shared" si="0"/>
        <v>232914.8</v>
      </c>
      <c r="M55" s="3"/>
      <c r="N55" s="3"/>
      <c r="O55" s="3">
        <v>-15102.81</v>
      </c>
      <c r="P55" s="3">
        <f t="shared" si="1"/>
        <v>2470.3199999999542</v>
      </c>
      <c r="Q55" s="3">
        <v>2470.3200000000002</v>
      </c>
      <c r="S55" s="3">
        <f t="shared" si="2"/>
        <v>-15102.81</v>
      </c>
      <c r="T55" s="3" t="str">
        <f t="shared" ref="T55" si="4">IF(S55&gt;0,S55,"")</f>
        <v/>
      </c>
      <c r="U55" s="3"/>
    </row>
    <row r="56" spans="1:21" x14ac:dyDescent="0.25">
      <c r="A56" s="2">
        <v>52</v>
      </c>
      <c r="B56" s="21" t="s">
        <v>227</v>
      </c>
      <c r="C56" s="4">
        <v>37063</v>
      </c>
      <c r="D56" s="33">
        <v>2001</v>
      </c>
      <c r="E56" s="34" t="s">
        <v>295</v>
      </c>
      <c r="F56" s="2" t="s">
        <v>326</v>
      </c>
      <c r="G56" s="2" t="s">
        <v>295</v>
      </c>
      <c r="I56" s="2"/>
      <c r="J56" s="2"/>
      <c r="K56" s="3">
        <v>-0.02</v>
      </c>
      <c r="L56" s="3">
        <f t="shared" si="0"/>
        <v>232914.78</v>
      </c>
      <c r="M56" s="3"/>
      <c r="N56" s="3"/>
      <c r="P56" s="3">
        <f t="shared" si="1"/>
        <v>2470.3199999999542</v>
      </c>
      <c r="S56" s="3">
        <f t="shared" si="2"/>
        <v>0.02</v>
      </c>
      <c r="T56" s="3"/>
      <c r="U56" s="3"/>
    </row>
    <row r="57" spans="1:21" x14ac:dyDescent="0.25">
      <c r="A57" s="2">
        <v>53</v>
      </c>
      <c r="B57" s="21" t="s">
        <v>227</v>
      </c>
      <c r="C57" s="4">
        <v>37259</v>
      </c>
      <c r="D57" s="33">
        <v>2002</v>
      </c>
      <c r="E57" s="34" t="s">
        <v>76</v>
      </c>
      <c r="F57" s="2" t="s">
        <v>76</v>
      </c>
      <c r="G57" s="2" t="s">
        <v>76</v>
      </c>
      <c r="I57" s="2"/>
      <c r="J57" s="2"/>
      <c r="K57" s="3">
        <v>496.52</v>
      </c>
      <c r="L57" s="3">
        <f t="shared" si="0"/>
        <v>233411.3</v>
      </c>
      <c r="M57" s="3">
        <v>233411.3</v>
      </c>
      <c r="N57" s="3"/>
      <c r="O57" s="3">
        <v>496.52</v>
      </c>
      <c r="P57" s="3">
        <f t="shared" si="1"/>
        <v>2966.8399999999542</v>
      </c>
      <c r="Q57" s="3">
        <v>2966.84</v>
      </c>
      <c r="S57" s="3">
        <f t="shared" si="2"/>
        <v>0</v>
      </c>
      <c r="T57" s="3"/>
      <c r="U57" s="3"/>
    </row>
    <row r="58" spans="1:21" x14ac:dyDescent="0.25">
      <c r="A58" s="2">
        <v>54</v>
      </c>
      <c r="B58" s="21" t="s">
        <v>227</v>
      </c>
      <c r="C58" s="4">
        <v>37273</v>
      </c>
      <c r="D58" s="33">
        <v>2002</v>
      </c>
      <c r="E58" s="34" t="s">
        <v>237</v>
      </c>
      <c r="F58" s="2" t="s">
        <v>325</v>
      </c>
      <c r="G58" s="15" t="s">
        <v>337</v>
      </c>
      <c r="H58" s="15" t="s">
        <v>230</v>
      </c>
      <c r="I58" s="15" t="s">
        <v>176</v>
      </c>
      <c r="J58" s="2"/>
      <c r="K58" s="3">
        <v>150000</v>
      </c>
      <c r="L58" s="3">
        <f t="shared" si="0"/>
        <v>383411.3</v>
      </c>
      <c r="M58" s="3">
        <v>383411.3</v>
      </c>
      <c r="N58" s="3"/>
      <c r="O58" s="3">
        <v>150000</v>
      </c>
      <c r="P58" s="3">
        <f t="shared" si="1"/>
        <v>152966.83999999997</v>
      </c>
      <c r="S58" s="3">
        <f t="shared" si="2"/>
        <v>0</v>
      </c>
      <c r="T58" s="3"/>
      <c r="U58" s="3"/>
    </row>
    <row r="59" spans="1:21" x14ac:dyDescent="0.25">
      <c r="A59" s="2">
        <v>55</v>
      </c>
      <c r="B59" s="21" t="s">
        <v>227</v>
      </c>
      <c r="C59" s="4">
        <v>37274</v>
      </c>
      <c r="D59" s="33">
        <v>2002</v>
      </c>
      <c r="E59" s="34" t="s">
        <v>214</v>
      </c>
      <c r="F59" s="2" t="s">
        <v>177</v>
      </c>
      <c r="G59" s="2" t="s">
        <v>33</v>
      </c>
      <c r="I59" s="2"/>
      <c r="J59" s="2"/>
      <c r="K59" s="3">
        <v>-10701.94</v>
      </c>
      <c r="L59" s="3">
        <f t="shared" ref="L59:L121" si="5">+L58+K59</f>
        <v>372709.36</v>
      </c>
      <c r="M59" s="3"/>
      <c r="N59" s="3"/>
      <c r="O59" s="3">
        <v>-10701.94</v>
      </c>
      <c r="P59" s="3">
        <f t="shared" ref="P59:P122" si="6">+P58+O59</f>
        <v>142264.89999999997</v>
      </c>
      <c r="S59" s="3">
        <f t="shared" si="2"/>
        <v>0</v>
      </c>
      <c r="T59" s="3"/>
      <c r="U59" s="3"/>
    </row>
    <row r="60" spans="1:21" x14ac:dyDescent="0.25">
      <c r="A60" s="2">
        <v>56</v>
      </c>
      <c r="B60" s="21" t="s">
        <v>227</v>
      </c>
      <c r="C60" s="4">
        <v>37274</v>
      </c>
      <c r="D60" s="33">
        <v>2002</v>
      </c>
      <c r="E60" s="34" t="s">
        <v>214</v>
      </c>
      <c r="F60" s="2" t="s">
        <v>177</v>
      </c>
      <c r="G60" s="2" t="s">
        <v>161</v>
      </c>
      <c r="I60" s="2"/>
      <c r="J60" s="2"/>
      <c r="K60" s="3">
        <v>-10680.1</v>
      </c>
      <c r="L60" s="3">
        <f t="shared" si="5"/>
        <v>362029.26</v>
      </c>
      <c r="M60" s="3"/>
      <c r="N60" s="3"/>
      <c r="O60" s="3">
        <v>-10680.1</v>
      </c>
      <c r="P60" s="3">
        <f t="shared" si="6"/>
        <v>131584.79999999996</v>
      </c>
      <c r="S60" s="3">
        <f t="shared" si="2"/>
        <v>0</v>
      </c>
      <c r="T60" s="3"/>
      <c r="U60" s="3"/>
    </row>
    <row r="61" spans="1:21" x14ac:dyDescent="0.25">
      <c r="A61" s="2">
        <v>57</v>
      </c>
      <c r="B61" s="21" t="s">
        <v>227</v>
      </c>
      <c r="C61" s="4">
        <v>37274</v>
      </c>
      <c r="D61" s="33">
        <v>2002</v>
      </c>
      <c r="E61" s="34" t="s">
        <v>214</v>
      </c>
      <c r="F61" s="2" t="s">
        <v>177</v>
      </c>
      <c r="G61" s="2" t="s">
        <v>50</v>
      </c>
      <c r="I61" s="2"/>
      <c r="J61" s="2"/>
      <c r="K61" s="3">
        <v>-14997.56</v>
      </c>
      <c r="L61" s="3">
        <f t="shared" si="5"/>
        <v>347031.7</v>
      </c>
      <c r="M61" s="3"/>
      <c r="N61" s="3"/>
      <c r="O61" s="3">
        <v>-14997.56</v>
      </c>
      <c r="P61" s="3">
        <f t="shared" si="6"/>
        <v>116587.23999999996</v>
      </c>
      <c r="S61" s="3">
        <f t="shared" si="2"/>
        <v>0</v>
      </c>
      <c r="T61" s="3"/>
      <c r="U61" s="3"/>
    </row>
    <row r="62" spans="1:21" x14ac:dyDescent="0.25">
      <c r="A62" s="2">
        <v>58</v>
      </c>
      <c r="B62" s="21" t="s">
        <v>227</v>
      </c>
      <c r="C62" s="4">
        <v>37274</v>
      </c>
      <c r="D62" s="33">
        <v>2002</v>
      </c>
      <c r="E62" s="34" t="s">
        <v>214</v>
      </c>
      <c r="F62" s="2" t="s">
        <v>177</v>
      </c>
      <c r="G62" s="2" t="s">
        <v>161</v>
      </c>
      <c r="I62" s="2"/>
      <c r="J62" s="2"/>
      <c r="K62" s="3">
        <v>-60371.02</v>
      </c>
      <c r="L62" s="3">
        <f t="shared" si="5"/>
        <v>286660.68</v>
      </c>
      <c r="M62" s="3"/>
      <c r="N62" s="3"/>
      <c r="O62" s="3">
        <v>-60371.02</v>
      </c>
      <c r="P62" s="3">
        <f t="shared" si="6"/>
        <v>56216.219999999965</v>
      </c>
      <c r="S62" s="3">
        <f t="shared" si="2"/>
        <v>0</v>
      </c>
      <c r="T62" s="3"/>
      <c r="U62" s="3"/>
    </row>
    <row r="63" spans="1:21" x14ac:dyDescent="0.25">
      <c r="A63" s="2">
        <v>59</v>
      </c>
      <c r="B63" s="21" t="s">
        <v>227</v>
      </c>
      <c r="C63" s="4">
        <v>37336</v>
      </c>
      <c r="D63" s="33">
        <v>2002</v>
      </c>
      <c r="E63" s="34" t="s">
        <v>214</v>
      </c>
      <c r="F63" s="2" t="s">
        <v>177</v>
      </c>
      <c r="G63" s="2" t="s">
        <v>33</v>
      </c>
      <c r="I63" s="2" t="s">
        <v>281</v>
      </c>
      <c r="J63" s="2"/>
      <c r="K63" s="3">
        <v>-5137.3900000000003</v>
      </c>
      <c r="L63" s="3">
        <f t="shared" si="5"/>
        <v>281523.28999999998</v>
      </c>
      <c r="M63" s="3"/>
      <c r="N63" s="3"/>
      <c r="O63" s="3">
        <v>-5137.3900000000003</v>
      </c>
      <c r="P63" s="3">
        <f t="shared" si="6"/>
        <v>51078.829999999965</v>
      </c>
      <c r="S63" s="3">
        <f t="shared" si="2"/>
        <v>0</v>
      </c>
      <c r="T63" s="3"/>
      <c r="U63" s="3"/>
    </row>
    <row r="64" spans="1:21" x14ac:dyDescent="0.25">
      <c r="A64" s="2">
        <v>60</v>
      </c>
      <c r="B64" s="21" t="s">
        <v>227</v>
      </c>
      <c r="C64" s="4">
        <v>37336</v>
      </c>
      <c r="D64" s="33">
        <v>2002</v>
      </c>
      <c r="E64" s="34" t="s">
        <v>214</v>
      </c>
      <c r="F64" s="2" t="s">
        <v>177</v>
      </c>
      <c r="G64" s="2" t="s">
        <v>161</v>
      </c>
      <c r="I64" s="2"/>
      <c r="J64" s="2"/>
      <c r="K64" s="3">
        <v>-23617.47</v>
      </c>
      <c r="L64" s="3">
        <f t="shared" si="5"/>
        <v>257905.81999999998</v>
      </c>
      <c r="M64" s="3"/>
      <c r="N64" s="3"/>
      <c r="O64" s="3">
        <v>-23617.47</v>
      </c>
      <c r="P64" s="3">
        <f t="shared" si="6"/>
        <v>27461.359999999964</v>
      </c>
      <c r="S64" s="3">
        <f t="shared" si="2"/>
        <v>0</v>
      </c>
      <c r="T64" s="3"/>
      <c r="U64" s="3"/>
    </row>
    <row r="65" spans="1:31" x14ac:dyDescent="0.25">
      <c r="A65" s="2">
        <v>61</v>
      </c>
      <c r="B65" s="21" t="s">
        <v>227</v>
      </c>
      <c r="C65" s="4">
        <v>37336</v>
      </c>
      <c r="D65" s="33">
        <v>2002</v>
      </c>
      <c r="E65" s="34" t="s">
        <v>214</v>
      </c>
      <c r="F65" s="2" t="s">
        <v>177</v>
      </c>
      <c r="G65" s="2" t="s">
        <v>161</v>
      </c>
      <c r="I65" s="2"/>
      <c r="J65" s="2"/>
      <c r="K65" s="3">
        <v>-19126.060000000001</v>
      </c>
      <c r="L65" s="3">
        <f t="shared" si="5"/>
        <v>238779.75999999998</v>
      </c>
      <c r="M65" s="3"/>
      <c r="N65" s="3"/>
      <c r="O65" s="3">
        <v>-19126.060000000001</v>
      </c>
      <c r="P65" s="3">
        <f t="shared" si="6"/>
        <v>8335.2999999999629</v>
      </c>
      <c r="S65" s="3">
        <f t="shared" si="2"/>
        <v>0</v>
      </c>
      <c r="T65" s="3"/>
      <c r="U65" s="3"/>
    </row>
    <row r="66" spans="1:31" x14ac:dyDescent="0.25">
      <c r="A66" s="2">
        <v>62</v>
      </c>
      <c r="B66" s="21" t="s">
        <v>227</v>
      </c>
      <c r="C66" s="4">
        <v>37375</v>
      </c>
      <c r="D66" s="33">
        <v>2002</v>
      </c>
      <c r="E66" s="34" t="s">
        <v>134</v>
      </c>
      <c r="F66" s="2" t="s">
        <v>324</v>
      </c>
      <c r="G66" s="2" t="s">
        <v>315</v>
      </c>
      <c r="I66" s="2" t="s">
        <v>221</v>
      </c>
      <c r="J66" s="2"/>
      <c r="K66" s="3">
        <v>100000</v>
      </c>
      <c r="L66" s="3">
        <f t="shared" si="5"/>
        <v>338779.76</v>
      </c>
      <c r="M66" s="3">
        <v>338779.76</v>
      </c>
      <c r="N66" s="3"/>
      <c r="O66" s="3">
        <v>100000</v>
      </c>
      <c r="P66" s="3">
        <f t="shared" si="6"/>
        <v>108335.29999999996</v>
      </c>
      <c r="S66" s="3">
        <f t="shared" si="2"/>
        <v>0</v>
      </c>
      <c r="T66" s="3"/>
      <c r="U66" s="3"/>
      <c r="V66" t="s">
        <v>432</v>
      </c>
      <c r="W66">
        <v>2002</v>
      </c>
      <c r="X66" t="s">
        <v>436</v>
      </c>
      <c r="Y66" s="65">
        <v>37372</v>
      </c>
      <c r="Z66" s="1">
        <v>100000</v>
      </c>
      <c r="AA66" s="1">
        <v>100000</v>
      </c>
      <c r="AB66" s="1">
        <v>1686949.42</v>
      </c>
      <c r="AC66" s="1">
        <v>100000</v>
      </c>
      <c r="AD66" t="s">
        <v>339</v>
      </c>
      <c r="AE66" t="s">
        <v>439</v>
      </c>
    </row>
    <row r="67" spans="1:31" x14ac:dyDescent="0.25">
      <c r="A67" s="2">
        <v>63</v>
      </c>
      <c r="B67" s="21" t="s">
        <v>227</v>
      </c>
      <c r="C67" s="4">
        <v>37744</v>
      </c>
      <c r="D67" s="33">
        <v>2002</v>
      </c>
      <c r="E67" s="34" t="s">
        <v>214</v>
      </c>
      <c r="F67" s="2" t="s">
        <v>177</v>
      </c>
      <c r="G67" s="2" t="s">
        <v>33</v>
      </c>
      <c r="I67" s="2"/>
      <c r="J67" s="2"/>
      <c r="K67" s="3">
        <v>-18434.740000000002</v>
      </c>
      <c r="L67" s="3">
        <f t="shared" si="5"/>
        <v>320345.02</v>
      </c>
      <c r="M67" s="3"/>
      <c r="N67" s="3"/>
      <c r="O67" s="3">
        <v>-18434.740000000002</v>
      </c>
      <c r="P67" s="3">
        <f t="shared" si="6"/>
        <v>89900.559999999954</v>
      </c>
      <c r="S67" s="3">
        <f t="shared" si="2"/>
        <v>0</v>
      </c>
      <c r="T67" s="3"/>
      <c r="U67" s="3"/>
    </row>
    <row r="68" spans="1:31" x14ac:dyDescent="0.25">
      <c r="A68" s="2">
        <v>64</v>
      </c>
      <c r="B68" s="21" t="s">
        <v>227</v>
      </c>
      <c r="C68" s="4">
        <v>37744</v>
      </c>
      <c r="D68" s="33">
        <v>2002</v>
      </c>
      <c r="E68" s="34" t="s">
        <v>214</v>
      </c>
      <c r="F68" s="2" t="s">
        <v>177</v>
      </c>
      <c r="G68" s="2" t="s">
        <v>161</v>
      </c>
      <c r="I68" s="2"/>
      <c r="J68" s="2"/>
      <c r="K68" s="3">
        <v>-12285.73</v>
      </c>
      <c r="L68" s="3">
        <f t="shared" si="5"/>
        <v>308059.29000000004</v>
      </c>
      <c r="M68" s="3"/>
      <c r="N68" s="3"/>
      <c r="O68" s="3">
        <v>-12285.73</v>
      </c>
      <c r="P68" s="3">
        <f t="shared" si="6"/>
        <v>77614.829999999958</v>
      </c>
      <c r="S68" s="3">
        <f t="shared" si="2"/>
        <v>0</v>
      </c>
      <c r="T68" s="3"/>
      <c r="U68" s="3"/>
    </row>
    <row r="69" spans="1:31" x14ac:dyDescent="0.25">
      <c r="A69" s="2">
        <v>65</v>
      </c>
      <c r="B69" s="21" t="s">
        <v>227</v>
      </c>
      <c r="C69" s="4">
        <v>37744</v>
      </c>
      <c r="D69" s="33">
        <v>2002</v>
      </c>
      <c r="E69" s="34" t="s">
        <v>214</v>
      </c>
      <c r="F69" s="2" t="s">
        <v>177</v>
      </c>
      <c r="G69" s="2" t="s">
        <v>161</v>
      </c>
      <c r="I69" s="2"/>
      <c r="J69" s="2"/>
      <c r="K69" s="3">
        <v>-4949.59</v>
      </c>
      <c r="L69" s="3">
        <f t="shared" si="5"/>
        <v>303109.7</v>
      </c>
      <c r="M69" s="3"/>
      <c r="N69" s="3"/>
      <c r="O69" s="3">
        <v>-4949.59</v>
      </c>
      <c r="P69" s="3">
        <f t="shared" si="6"/>
        <v>72665.239999999962</v>
      </c>
      <c r="S69" s="3">
        <f t="shared" si="2"/>
        <v>0</v>
      </c>
      <c r="T69" s="3"/>
      <c r="U69" s="3"/>
    </row>
    <row r="70" spans="1:31" x14ac:dyDescent="0.25">
      <c r="A70" s="2">
        <v>66</v>
      </c>
      <c r="B70" s="21" t="s">
        <v>227</v>
      </c>
      <c r="C70" s="4">
        <v>37744</v>
      </c>
      <c r="D70" s="33">
        <v>2002</v>
      </c>
      <c r="E70" s="34" t="s">
        <v>214</v>
      </c>
      <c r="F70" s="2" t="s">
        <v>177</v>
      </c>
      <c r="G70" s="2" t="s">
        <v>161</v>
      </c>
      <c r="I70" s="2"/>
      <c r="J70" s="2"/>
      <c r="K70" s="3">
        <v>-41101.18</v>
      </c>
      <c r="L70" s="3">
        <f t="shared" si="5"/>
        <v>262008.52000000002</v>
      </c>
      <c r="M70" s="3"/>
      <c r="N70" s="3"/>
      <c r="O70" s="3">
        <v>-41101.18</v>
      </c>
      <c r="P70" s="3">
        <f t="shared" si="6"/>
        <v>31564.059999999961</v>
      </c>
      <c r="S70" s="3">
        <f t="shared" si="2"/>
        <v>0</v>
      </c>
      <c r="T70" s="3"/>
      <c r="U70" s="3"/>
    </row>
    <row r="71" spans="1:31" x14ac:dyDescent="0.25">
      <c r="A71" s="2">
        <v>67</v>
      </c>
      <c r="B71" s="21" t="s">
        <v>227</v>
      </c>
      <c r="C71" s="4">
        <v>37397</v>
      </c>
      <c r="D71" s="33">
        <v>2002</v>
      </c>
      <c r="E71" s="34" t="s">
        <v>134</v>
      </c>
      <c r="F71" s="2" t="s">
        <v>324</v>
      </c>
      <c r="G71" s="2" t="s">
        <v>315</v>
      </c>
      <c r="I71" s="2" t="s">
        <v>221</v>
      </c>
      <c r="J71" s="2"/>
      <c r="K71" s="3">
        <v>150000</v>
      </c>
      <c r="L71" s="3">
        <f t="shared" si="5"/>
        <v>412008.52</v>
      </c>
      <c r="M71" s="3"/>
      <c r="N71" s="3"/>
      <c r="O71" s="3">
        <v>150000</v>
      </c>
      <c r="P71" s="3">
        <f t="shared" si="6"/>
        <v>181564.05999999997</v>
      </c>
      <c r="S71" s="3">
        <f t="shared" ref="S71:S134" si="7">+O71-K71</f>
        <v>0</v>
      </c>
      <c r="T71" s="3"/>
      <c r="U71" s="3"/>
      <c r="V71" t="s">
        <v>432</v>
      </c>
      <c r="W71">
        <v>2002</v>
      </c>
      <c r="X71" t="s">
        <v>436</v>
      </c>
      <c r="Y71" s="65">
        <v>37393</v>
      </c>
      <c r="Z71" s="1">
        <v>150000</v>
      </c>
      <c r="AA71" s="1">
        <v>150000</v>
      </c>
      <c r="AB71" s="1">
        <v>1836949.42</v>
      </c>
      <c r="AC71" s="1">
        <v>150000</v>
      </c>
      <c r="AD71" t="s">
        <v>339</v>
      </c>
      <c r="AE71" t="s">
        <v>439</v>
      </c>
    </row>
    <row r="72" spans="1:31" x14ac:dyDescent="0.25">
      <c r="A72" s="2">
        <v>68</v>
      </c>
      <c r="B72" s="21" t="s">
        <v>227</v>
      </c>
      <c r="C72" s="4">
        <v>37405</v>
      </c>
      <c r="D72" s="33">
        <v>2002</v>
      </c>
      <c r="E72" s="34" t="s">
        <v>214</v>
      </c>
      <c r="F72" s="2" t="s">
        <v>177</v>
      </c>
      <c r="G72" s="2" t="s">
        <v>58</v>
      </c>
      <c r="I72" s="2"/>
      <c r="J72" s="2"/>
      <c r="K72" s="3">
        <v>-7505.31</v>
      </c>
      <c r="L72" s="3">
        <f t="shared" si="5"/>
        <v>404503.21</v>
      </c>
      <c r="M72" s="3"/>
      <c r="N72" s="3"/>
      <c r="O72" s="3">
        <v>-7505.31</v>
      </c>
      <c r="P72" s="3">
        <f t="shared" si="6"/>
        <v>174058.74999999997</v>
      </c>
      <c r="S72" s="3">
        <f t="shared" si="7"/>
        <v>0</v>
      </c>
      <c r="T72" s="3"/>
      <c r="U72" s="3"/>
    </row>
    <row r="73" spans="1:31" x14ac:dyDescent="0.25">
      <c r="A73" s="2">
        <v>69</v>
      </c>
      <c r="B73" s="21" t="s">
        <v>227</v>
      </c>
      <c r="C73" s="4">
        <v>37405</v>
      </c>
      <c r="D73" s="33">
        <v>2002</v>
      </c>
      <c r="E73" s="34" t="s">
        <v>214</v>
      </c>
      <c r="F73" s="2" t="s">
        <v>177</v>
      </c>
      <c r="G73" s="2" t="s">
        <v>33</v>
      </c>
      <c r="I73" s="2"/>
      <c r="J73" s="2"/>
      <c r="K73" s="3">
        <v>-16669.57</v>
      </c>
      <c r="L73" s="3">
        <f t="shared" si="5"/>
        <v>387833.64</v>
      </c>
      <c r="M73" s="3"/>
      <c r="N73" s="3"/>
      <c r="O73" s="3">
        <v>-16669.57</v>
      </c>
      <c r="P73" s="3">
        <f t="shared" si="6"/>
        <v>157389.17999999996</v>
      </c>
      <c r="S73" s="3">
        <f t="shared" si="7"/>
        <v>0</v>
      </c>
      <c r="T73" s="3"/>
      <c r="U73" s="3"/>
    </row>
    <row r="74" spans="1:31" x14ac:dyDescent="0.25">
      <c r="A74" s="2">
        <v>70</v>
      </c>
      <c r="B74" s="21" t="s">
        <v>227</v>
      </c>
      <c r="C74" s="4">
        <v>37405</v>
      </c>
      <c r="D74" s="33">
        <v>2002</v>
      </c>
      <c r="E74" s="34" t="s">
        <v>214</v>
      </c>
      <c r="F74" s="2" t="s">
        <v>177</v>
      </c>
      <c r="G74" s="2" t="s">
        <v>205</v>
      </c>
      <c r="I74" s="2"/>
      <c r="J74" s="2"/>
      <c r="K74" s="3">
        <v>-9610.5400000000009</v>
      </c>
      <c r="L74" s="3">
        <f t="shared" si="5"/>
        <v>378223.10000000003</v>
      </c>
      <c r="M74" s="3"/>
      <c r="N74" s="3"/>
      <c r="O74" s="3">
        <v>-9610.5400000000009</v>
      </c>
      <c r="P74" s="3">
        <f t="shared" si="6"/>
        <v>147778.63999999996</v>
      </c>
      <c r="S74" s="3">
        <f t="shared" si="7"/>
        <v>0</v>
      </c>
      <c r="T74" s="3"/>
      <c r="U74" s="3"/>
    </row>
    <row r="75" spans="1:31" x14ac:dyDescent="0.25">
      <c r="A75" s="2">
        <v>71</v>
      </c>
      <c r="B75" s="21" t="s">
        <v>227</v>
      </c>
      <c r="C75" s="4">
        <v>37405</v>
      </c>
      <c r="D75" s="33">
        <v>2002</v>
      </c>
      <c r="E75" s="34" t="s">
        <v>214</v>
      </c>
      <c r="F75" s="2" t="s">
        <v>177</v>
      </c>
      <c r="G75" s="2" t="s">
        <v>58</v>
      </c>
      <c r="I75" s="2"/>
      <c r="J75" s="2"/>
      <c r="K75" s="3">
        <v>-24128.18</v>
      </c>
      <c r="L75" s="3">
        <f t="shared" si="5"/>
        <v>354094.92000000004</v>
      </c>
      <c r="M75" s="3"/>
      <c r="N75" s="3"/>
      <c r="O75" s="3">
        <v>-24128.18</v>
      </c>
      <c r="P75" s="3">
        <f t="shared" si="6"/>
        <v>123650.45999999996</v>
      </c>
      <c r="S75" s="3">
        <f t="shared" si="7"/>
        <v>0</v>
      </c>
      <c r="T75" s="3"/>
      <c r="U75" s="3"/>
    </row>
    <row r="76" spans="1:31" x14ac:dyDescent="0.25">
      <c r="A76" s="2">
        <v>72</v>
      </c>
      <c r="B76" s="21" t="s">
        <v>227</v>
      </c>
      <c r="C76" s="4">
        <v>37405</v>
      </c>
      <c r="D76" s="33">
        <v>2002</v>
      </c>
      <c r="E76" s="34" t="s">
        <v>214</v>
      </c>
      <c r="F76" s="2" t="s">
        <v>177</v>
      </c>
      <c r="G76" s="2" t="s">
        <v>161</v>
      </c>
      <c r="I76" s="2"/>
      <c r="J76" s="2"/>
      <c r="K76" s="3">
        <v>-12537.81</v>
      </c>
      <c r="L76" s="3">
        <f t="shared" si="5"/>
        <v>341557.11000000004</v>
      </c>
      <c r="M76" s="3"/>
      <c r="N76" s="3"/>
      <c r="O76" s="3">
        <v>-12537.81</v>
      </c>
      <c r="P76" s="3">
        <f t="shared" si="6"/>
        <v>111112.64999999997</v>
      </c>
      <c r="S76" s="3">
        <f t="shared" si="7"/>
        <v>0</v>
      </c>
      <c r="T76" s="3"/>
      <c r="U76" s="3"/>
    </row>
    <row r="77" spans="1:31" x14ac:dyDescent="0.25">
      <c r="A77" s="2">
        <v>73</v>
      </c>
      <c r="B77" s="21" t="s">
        <v>227</v>
      </c>
      <c r="C77" s="4">
        <v>37405</v>
      </c>
      <c r="D77" s="33">
        <v>2002</v>
      </c>
      <c r="E77" s="34" t="s">
        <v>214</v>
      </c>
      <c r="F77" s="2" t="s">
        <v>177</v>
      </c>
      <c r="G77" s="2" t="s">
        <v>161</v>
      </c>
      <c r="I77" s="2"/>
      <c r="J77" s="2"/>
      <c r="K77" s="3">
        <v>-31046.3</v>
      </c>
      <c r="L77" s="3">
        <f t="shared" si="5"/>
        <v>310510.81000000006</v>
      </c>
      <c r="M77" s="3"/>
      <c r="N77" s="3"/>
      <c r="O77" s="3">
        <v>-31046.3</v>
      </c>
      <c r="P77" s="3">
        <f t="shared" si="6"/>
        <v>80066.349999999962</v>
      </c>
      <c r="S77" s="3">
        <f t="shared" si="7"/>
        <v>0</v>
      </c>
      <c r="T77" s="3"/>
      <c r="U77" s="3"/>
    </row>
    <row r="78" spans="1:31" x14ac:dyDescent="0.25">
      <c r="A78" s="2">
        <v>74</v>
      </c>
      <c r="B78" s="21" t="s">
        <v>227</v>
      </c>
      <c r="C78" s="4">
        <v>37411</v>
      </c>
      <c r="D78" s="33">
        <v>2002</v>
      </c>
      <c r="E78" s="34" t="s">
        <v>214</v>
      </c>
      <c r="F78" s="2" t="s">
        <v>177</v>
      </c>
      <c r="G78" s="2" t="s">
        <v>50</v>
      </c>
      <c r="I78" s="2"/>
      <c r="J78" s="2"/>
      <c r="K78" s="3">
        <v>-42350</v>
      </c>
      <c r="L78" s="3">
        <f t="shared" si="5"/>
        <v>268160.81000000006</v>
      </c>
      <c r="M78" s="3"/>
      <c r="N78" s="3"/>
      <c r="O78" s="3">
        <v>-42350</v>
      </c>
      <c r="P78" s="3">
        <f t="shared" si="6"/>
        <v>37716.349999999962</v>
      </c>
      <c r="S78" s="3">
        <f t="shared" si="7"/>
        <v>0</v>
      </c>
      <c r="T78" s="3"/>
      <c r="U78" s="3"/>
    </row>
    <row r="79" spans="1:31" x14ac:dyDescent="0.25">
      <c r="A79" s="2">
        <v>75</v>
      </c>
      <c r="B79" s="21" t="s">
        <v>227</v>
      </c>
      <c r="C79" s="4">
        <v>37412</v>
      </c>
      <c r="D79" s="33">
        <v>2002</v>
      </c>
      <c r="E79" s="34" t="s">
        <v>134</v>
      </c>
      <c r="F79" s="2" t="s">
        <v>324</v>
      </c>
      <c r="G79" s="2" t="s">
        <v>315</v>
      </c>
      <c r="I79" s="2" t="s">
        <v>296</v>
      </c>
      <c r="J79" s="2"/>
      <c r="K79" s="3">
        <v>109954.03</v>
      </c>
      <c r="L79" s="3">
        <f t="shared" si="5"/>
        <v>378114.84000000008</v>
      </c>
      <c r="M79" s="3">
        <v>378114.84</v>
      </c>
      <c r="N79" s="3"/>
      <c r="O79" s="3">
        <v>109954.03</v>
      </c>
      <c r="P79" s="3">
        <f t="shared" si="6"/>
        <v>147670.37999999995</v>
      </c>
      <c r="S79" s="3">
        <f t="shared" si="7"/>
        <v>0</v>
      </c>
      <c r="T79" s="3"/>
      <c r="U79" s="3"/>
      <c r="V79" t="s">
        <v>432</v>
      </c>
      <c r="W79">
        <v>2002</v>
      </c>
      <c r="X79" t="s">
        <v>440</v>
      </c>
      <c r="Y79" s="65">
        <v>37410</v>
      </c>
      <c r="Z79" s="1">
        <v>109954.03</v>
      </c>
      <c r="AA79" s="1">
        <v>109954.03</v>
      </c>
      <c r="AB79" s="1">
        <v>1230949.42</v>
      </c>
      <c r="AC79" s="1">
        <v>109954.03</v>
      </c>
      <c r="AD79" t="s">
        <v>339</v>
      </c>
      <c r="AE79" t="s">
        <v>439</v>
      </c>
    </row>
    <row r="80" spans="1:31" x14ac:dyDescent="0.25">
      <c r="A80" s="2">
        <v>76</v>
      </c>
      <c r="B80" s="21" t="s">
        <v>227</v>
      </c>
      <c r="C80" s="4">
        <v>37413</v>
      </c>
      <c r="D80" s="33">
        <v>2002</v>
      </c>
      <c r="E80" s="34" t="s">
        <v>134</v>
      </c>
      <c r="F80" s="2" t="s">
        <v>324</v>
      </c>
      <c r="G80" s="2" t="s">
        <v>315</v>
      </c>
      <c r="I80" s="2" t="s">
        <v>221</v>
      </c>
      <c r="J80" s="2"/>
      <c r="K80" s="3">
        <v>24000</v>
      </c>
      <c r="L80" s="3">
        <f t="shared" si="5"/>
        <v>402114.84000000008</v>
      </c>
      <c r="M80" s="3"/>
      <c r="N80" s="3"/>
      <c r="O80" s="3">
        <v>24000</v>
      </c>
      <c r="P80" s="3">
        <f t="shared" si="6"/>
        <v>171670.37999999995</v>
      </c>
      <c r="S80" s="3">
        <f t="shared" si="7"/>
        <v>0</v>
      </c>
      <c r="T80" s="3"/>
      <c r="U80" s="3"/>
      <c r="V80" t="s">
        <v>432</v>
      </c>
      <c r="W80">
        <v>2002</v>
      </c>
      <c r="X80" t="s">
        <v>436</v>
      </c>
      <c r="Y80" s="65">
        <v>37412</v>
      </c>
      <c r="Z80" s="1">
        <v>24000</v>
      </c>
      <c r="AA80" s="1">
        <v>24000</v>
      </c>
      <c r="AB80" s="1">
        <v>940995.39</v>
      </c>
      <c r="AC80" s="1">
        <v>24000</v>
      </c>
      <c r="AD80" t="s">
        <v>339</v>
      </c>
      <c r="AE80" t="s">
        <v>439</v>
      </c>
    </row>
    <row r="81" spans="1:31" x14ac:dyDescent="0.25">
      <c r="A81" s="2">
        <v>77</v>
      </c>
      <c r="B81" s="21" t="s">
        <v>227</v>
      </c>
      <c r="C81" s="4">
        <v>37413</v>
      </c>
      <c r="D81" s="33">
        <v>2002</v>
      </c>
      <c r="E81" s="34" t="s">
        <v>134</v>
      </c>
      <c r="F81" s="2" t="s">
        <v>324</v>
      </c>
      <c r="G81" s="2" t="s">
        <v>314</v>
      </c>
      <c r="I81" s="2" t="s">
        <v>102</v>
      </c>
      <c r="J81" s="2"/>
      <c r="K81" s="3">
        <v>16000</v>
      </c>
      <c r="L81" s="3">
        <f t="shared" si="5"/>
        <v>418114.84000000008</v>
      </c>
      <c r="M81" s="3"/>
      <c r="N81" s="3"/>
      <c r="O81" s="3">
        <v>16000</v>
      </c>
      <c r="P81" s="3">
        <f t="shared" si="6"/>
        <v>187670.37999999995</v>
      </c>
      <c r="S81" s="3">
        <f t="shared" si="7"/>
        <v>0</v>
      </c>
      <c r="T81" s="3"/>
      <c r="U81" s="3"/>
      <c r="V81" t="s">
        <v>432</v>
      </c>
      <c r="W81">
        <v>2002</v>
      </c>
      <c r="X81" t="s">
        <v>434</v>
      </c>
      <c r="Y81" s="65">
        <v>37412</v>
      </c>
      <c r="Z81" s="1">
        <v>16000</v>
      </c>
      <c r="AA81" s="1">
        <v>16000</v>
      </c>
      <c r="AB81" s="1">
        <v>1246949.42</v>
      </c>
      <c r="AC81" s="1">
        <v>16000</v>
      </c>
      <c r="AD81" t="s">
        <v>339</v>
      </c>
      <c r="AE81" t="s">
        <v>439</v>
      </c>
    </row>
    <row r="82" spans="1:31" x14ac:dyDescent="0.25">
      <c r="A82" s="2">
        <v>78</v>
      </c>
      <c r="B82" s="21" t="s">
        <v>227</v>
      </c>
      <c r="C82" s="4">
        <v>37419</v>
      </c>
      <c r="D82" s="33">
        <v>2002</v>
      </c>
      <c r="E82" s="34" t="s">
        <v>214</v>
      </c>
      <c r="F82" s="2" t="s">
        <v>177</v>
      </c>
      <c r="G82" s="2" t="s">
        <v>58</v>
      </c>
      <c r="I82" s="2"/>
      <c r="J82" s="2"/>
      <c r="K82" s="3">
        <v>-1005.02</v>
      </c>
      <c r="L82" s="3">
        <f t="shared" si="5"/>
        <v>417109.82000000007</v>
      </c>
      <c r="M82" s="3"/>
      <c r="N82" s="3"/>
      <c r="O82" s="3">
        <v>-1005.02</v>
      </c>
      <c r="P82" s="3">
        <f t="shared" si="6"/>
        <v>186665.35999999996</v>
      </c>
      <c r="S82" s="3">
        <f t="shared" si="7"/>
        <v>0</v>
      </c>
      <c r="T82" s="3"/>
      <c r="U82" s="3"/>
    </row>
    <row r="83" spans="1:31" x14ac:dyDescent="0.25">
      <c r="A83" s="2">
        <v>79</v>
      </c>
      <c r="B83" s="21" t="s">
        <v>227</v>
      </c>
      <c r="C83" s="4">
        <v>37419</v>
      </c>
      <c r="D83" s="33">
        <v>2002</v>
      </c>
      <c r="E83" s="34" t="s">
        <v>214</v>
      </c>
      <c r="F83" s="2" t="s">
        <v>177</v>
      </c>
      <c r="G83" s="2" t="s">
        <v>161</v>
      </c>
      <c r="I83" s="2"/>
      <c r="J83" s="2"/>
      <c r="K83" s="3">
        <v>-1647.8</v>
      </c>
      <c r="L83" s="3">
        <f t="shared" si="5"/>
        <v>415462.02000000008</v>
      </c>
      <c r="M83" s="3"/>
      <c r="N83" s="3"/>
      <c r="O83" s="3">
        <v>-1647.8</v>
      </c>
      <c r="P83" s="3">
        <f t="shared" si="6"/>
        <v>185017.55999999997</v>
      </c>
      <c r="S83" s="3">
        <f t="shared" si="7"/>
        <v>0</v>
      </c>
      <c r="T83" s="3"/>
      <c r="U83" s="3"/>
    </row>
    <row r="84" spans="1:31" x14ac:dyDescent="0.25">
      <c r="A84" s="2">
        <v>80</v>
      </c>
      <c r="B84" s="21" t="s">
        <v>227</v>
      </c>
      <c r="C84" s="4">
        <v>37419</v>
      </c>
      <c r="D84" s="33">
        <v>2002</v>
      </c>
      <c r="E84" s="34" t="s">
        <v>214</v>
      </c>
      <c r="F84" s="2" t="s">
        <v>177</v>
      </c>
      <c r="G84" s="2" t="s">
        <v>161</v>
      </c>
      <c r="I84" s="2"/>
      <c r="J84" s="2"/>
      <c r="K84" s="3">
        <v>-14298.96</v>
      </c>
      <c r="L84" s="3">
        <f t="shared" si="5"/>
        <v>401163.06000000006</v>
      </c>
      <c r="M84" s="3"/>
      <c r="N84" s="3"/>
      <c r="O84" s="3">
        <v>-14298.96</v>
      </c>
      <c r="P84" s="3">
        <f t="shared" si="6"/>
        <v>170718.59999999998</v>
      </c>
      <c r="S84" s="3">
        <f t="shared" si="7"/>
        <v>0</v>
      </c>
      <c r="T84" s="3"/>
      <c r="U84" s="3"/>
    </row>
    <row r="85" spans="1:31" x14ac:dyDescent="0.25">
      <c r="A85" s="2">
        <v>81</v>
      </c>
      <c r="B85" s="21" t="s">
        <v>227</v>
      </c>
      <c r="C85" s="4">
        <v>37419</v>
      </c>
      <c r="D85" s="33">
        <v>2002</v>
      </c>
      <c r="E85" s="34" t="s">
        <v>214</v>
      </c>
      <c r="F85" s="2" t="s">
        <v>177</v>
      </c>
      <c r="G85" s="2" t="s">
        <v>33</v>
      </c>
      <c r="I85" s="2"/>
      <c r="J85" s="2"/>
      <c r="K85" s="3">
        <v>-4041.96</v>
      </c>
      <c r="L85" s="3">
        <f t="shared" si="5"/>
        <v>397121.10000000003</v>
      </c>
      <c r="M85" s="3"/>
      <c r="N85" s="3"/>
      <c r="O85" s="3">
        <v>-4041.96</v>
      </c>
      <c r="P85" s="3">
        <f t="shared" si="6"/>
        <v>166676.63999999998</v>
      </c>
      <c r="S85" s="3">
        <f t="shared" si="7"/>
        <v>0</v>
      </c>
      <c r="T85" s="3"/>
      <c r="U85" s="3"/>
    </row>
    <row r="86" spans="1:31" x14ac:dyDescent="0.25">
      <c r="A86" s="2">
        <v>82</v>
      </c>
      <c r="B86" s="21" t="s">
        <v>227</v>
      </c>
      <c r="C86" s="4">
        <v>37419</v>
      </c>
      <c r="D86" s="33">
        <v>2002</v>
      </c>
      <c r="E86" s="34" t="s">
        <v>214</v>
      </c>
      <c r="F86" s="2" t="s">
        <v>177</v>
      </c>
      <c r="G86" s="2" t="s">
        <v>58</v>
      </c>
      <c r="I86" s="2"/>
      <c r="J86" s="2"/>
      <c r="K86" s="3">
        <v>-2565.0700000000002</v>
      </c>
      <c r="L86" s="3">
        <f t="shared" si="5"/>
        <v>394556.03</v>
      </c>
      <c r="M86" s="3"/>
      <c r="N86" s="3"/>
      <c r="O86" s="3">
        <v>-2565.0700000000002</v>
      </c>
      <c r="P86" s="3">
        <f t="shared" si="6"/>
        <v>164111.56999999998</v>
      </c>
      <c r="S86" s="3">
        <f t="shared" si="7"/>
        <v>0</v>
      </c>
      <c r="T86" s="3"/>
      <c r="U86" s="3"/>
    </row>
    <row r="87" spans="1:31" x14ac:dyDescent="0.25">
      <c r="A87" s="2">
        <v>83</v>
      </c>
      <c r="B87" s="21" t="s">
        <v>227</v>
      </c>
      <c r="C87" s="4">
        <v>37419</v>
      </c>
      <c r="D87" s="33">
        <v>2002</v>
      </c>
      <c r="E87" s="34" t="s">
        <v>214</v>
      </c>
      <c r="F87" s="2" t="s">
        <v>177</v>
      </c>
      <c r="G87" s="2" t="s">
        <v>58</v>
      </c>
      <c r="I87" s="2"/>
      <c r="J87" s="2"/>
      <c r="K87" s="3">
        <v>-18114.45</v>
      </c>
      <c r="L87" s="3">
        <f t="shared" si="5"/>
        <v>376441.58</v>
      </c>
      <c r="M87" s="3"/>
      <c r="N87" s="3"/>
      <c r="O87" s="3">
        <v>-18114.45</v>
      </c>
      <c r="P87" s="3">
        <f t="shared" si="6"/>
        <v>145997.11999999997</v>
      </c>
      <c r="S87" s="3">
        <f t="shared" si="7"/>
        <v>0</v>
      </c>
      <c r="T87" s="3"/>
      <c r="U87" s="3"/>
    </row>
    <row r="88" spans="1:31" x14ac:dyDescent="0.25">
      <c r="A88" s="2">
        <v>84</v>
      </c>
      <c r="B88" s="21" t="s">
        <v>227</v>
      </c>
      <c r="C88" s="4">
        <v>37419</v>
      </c>
      <c r="D88" s="33">
        <v>2002</v>
      </c>
      <c r="E88" s="34" t="s">
        <v>214</v>
      </c>
      <c r="F88" s="2" t="s">
        <v>177</v>
      </c>
      <c r="G88" s="2" t="s">
        <v>33</v>
      </c>
      <c r="I88" s="2"/>
      <c r="J88" s="2"/>
      <c r="K88" s="3">
        <v>-17990.78</v>
      </c>
      <c r="L88" s="3">
        <f t="shared" si="5"/>
        <v>358450.80000000005</v>
      </c>
      <c r="M88" s="3"/>
      <c r="N88" s="3"/>
      <c r="O88" s="3">
        <v>-17990.78</v>
      </c>
      <c r="P88" s="3">
        <f t="shared" si="6"/>
        <v>128006.33999999997</v>
      </c>
      <c r="S88" s="3">
        <f t="shared" si="7"/>
        <v>0</v>
      </c>
      <c r="T88" s="3"/>
      <c r="U88" s="3"/>
    </row>
    <row r="89" spans="1:31" x14ac:dyDescent="0.25">
      <c r="A89" s="2">
        <v>85</v>
      </c>
      <c r="B89" s="21" t="s">
        <v>227</v>
      </c>
      <c r="C89" s="4">
        <v>37419</v>
      </c>
      <c r="D89" s="33">
        <v>2002</v>
      </c>
      <c r="E89" s="34" t="s">
        <v>214</v>
      </c>
      <c r="F89" s="2" t="s">
        <v>177</v>
      </c>
      <c r="G89" s="2" t="s">
        <v>161</v>
      </c>
      <c r="I89" s="2"/>
      <c r="J89" s="2"/>
      <c r="K89" s="3">
        <v>-31282.61</v>
      </c>
      <c r="L89" s="3">
        <f t="shared" si="5"/>
        <v>327168.19000000006</v>
      </c>
      <c r="M89" s="3"/>
      <c r="N89" s="3"/>
      <c r="O89" s="3">
        <v>-31282.61</v>
      </c>
      <c r="P89" s="3">
        <f t="shared" si="6"/>
        <v>96723.729999999967</v>
      </c>
      <c r="S89" s="3">
        <f t="shared" si="7"/>
        <v>0</v>
      </c>
      <c r="T89" s="3"/>
      <c r="U89" s="3"/>
    </row>
    <row r="90" spans="1:31" x14ac:dyDescent="0.25">
      <c r="A90" s="2">
        <v>86</v>
      </c>
      <c r="B90" s="21" t="s">
        <v>227</v>
      </c>
      <c r="C90" s="4">
        <v>37419</v>
      </c>
      <c r="D90" s="33">
        <v>2002</v>
      </c>
      <c r="E90" s="34" t="s">
        <v>214</v>
      </c>
      <c r="F90" s="2" t="s">
        <v>177</v>
      </c>
      <c r="G90" s="2" t="s">
        <v>161</v>
      </c>
      <c r="I90" s="2"/>
      <c r="J90" s="2"/>
      <c r="K90" s="3">
        <v>-27115.16</v>
      </c>
      <c r="L90" s="3">
        <f t="shared" si="5"/>
        <v>300053.03000000009</v>
      </c>
      <c r="M90" s="3"/>
      <c r="N90" s="3"/>
      <c r="O90" s="3">
        <v>-27115.16</v>
      </c>
      <c r="P90" s="3">
        <f t="shared" si="6"/>
        <v>69608.569999999963</v>
      </c>
      <c r="S90" s="3">
        <f t="shared" si="7"/>
        <v>0</v>
      </c>
      <c r="T90" s="3"/>
      <c r="U90" s="3"/>
    </row>
    <row r="91" spans="1:31" x14ac:dyDescent="0.25">
      <c r="A91" s="2">
        <v>87</v>
      </c>
      <c r="B91" s="21" t="s">
        <v>227</v>
      </c>
      <c r="C91" s="4">
        <v>37419</v>
      </c>
      <c r="D91" s="33">
        <v>2002</v>
      </c>
      <c r="E91" s="34" t="s">
        <v>214</v>
      </c>
      <c r="F91" s="2" t="s">
        <v>177</v>
      </c>
      <c r="G91" s="2" t="s">
        <v>161</v>
      </c>
      <c r="I91" s="2"/>
      <c r="J91" s="2"/>
      <c r="K91" s="3">
        <v>-65015.57</v>
      </c>
      <c r="L91" s="3">
        <f t="shared" si="5"/>
        <v>235037.46000000008</v>
      </c>
      <c r="M91" s="3">
        <v>235037.46</v>
      </c>
      <c r="N91" s="3"/>
      <c r="O91" s="3">
        <v>-65015.57</v>
      </c>
      <c r="P91" s="3">
        <f t="shared" si="6"/>
        <v>4592.9999999999636</v>
      </c>
      <c r="Q91" s="3">
        <v>4593</v>
      </c>
      <c r="S91" s="3">
        <f t="shared" si="7"/>
        <v>0</v>
      </c>
      <c r="T91" s="3"/>
      <c r="U91" s="3"/>
    </row>
    <row r="92" spans="1:31" x14ac:dyDescent="0.25">
      <c r="A92" s="2">
        <v>88</v>
      </c>
      <c r="B92" s="21" t="s">
        <v>227</v>
      </c>
      <c r="C92" s="4">
        <v>37426</v>
      </c>
      <c r="D92" s="33">
        <v>2002</v>
      </c>
      <c r="E92" s="34" t="s">
        <v>75</v>
      </c>
      <c r="F92" s="2" t="s">
        <v>93</v>
      </c>
      <c r="G92" s="2" t="s">
        <v>93</v>
      </c>
      <c r="I92" s="2"/>
      <c r="J92" s="2"/>
      <c r="K92" s="3"/>
      <c r="L92" s="3">
        <f t="shared" si="5"/>
        <v>235037.46000000008</v>
      </c>
      <c r="M92" s="3">
        <v>235037.46</v>
      </c>
      <c r="N92" s="3"/>
      <c r="O92" s="3">
        <v>-4000</v>
      </c>
      <c r="P92" s="3">
        <f t="shared" si="6"/>
        <v>592.99999999996362</v>
      </c>
      <c r="Q92" s="3">
        <v>593</v>
      </c>
      <c r="S92" s="3">
        <f t="shared" si="7"/>
        <v>-4000</v>
      </c>
      <c r="T92" s="3" t="str">
        <f>IF(S92&gt;0,S92,"")</f>
        <v/>
      </c>
      <c r="U92" s="3">
        <f>+O92</f>
        <v>-4000</v>
      </c>
    </row>
    <row r="93" spans="1:31" x14ac:dyDescent="0.25">
      <c r="A93" s="2">
        <v>89</v>
      </c>
      <c r="B93" s="21" t="s">
        <v>227</v>
      </c>
      <c r="C93" s="4">
        <v>37433</v>
      </c>
      <c r="D93" s="33">
        <v>2002</v>
      </c>
      <c r="E93" s="34" t="s">
        <v>134</v>
      </c>
      <c r="F93" s="2" t="s">
        <v>324</v>
      </c>
      <c r="G93" s="2" t="s">
        <v>315</v>
      </c>
      <c r="I93" s="2" t="s">
        <v>221</v>
      </c>
      <c r="J93" s="2"/>
      <c r="K93" s="3">
        <v>180000</v>
      </c>
      <c r="L93" s="3">
        <f t="shared" si="5"/>
        <v>415037.46000000008</v>
      </c>
      <c r="M93" s="3">
        <v>415037.46</v>
      </c>
      <c r="N93" s="3"/>
      <c r="O93" s="3">
        <v>180000</v>
      </c>
      <c r="P93" s="3">
        <f t="shared" si="6"/>
        <v>180592.99999999997</v>
      </c>
      <c r="Q93" s="3">
        <v>180593</v>
      </c>
      <c r="S93" s="3">
        <f t="shared" si="7"/>
        <v>0</v>
      </c>
      <c r="T93" s="3"/>
      <c r="U93" s="3"/>
      <c r="V93" t="s">
        <v>432</v>
      </c>
      <c r="W93">
        <v>2002</v>
      </c>
      <c r="X93" t="s">
        <v>436</v>
      </c>
      <c r="Y93" s="65">
        <v>37432</v>
      </c>
      <c r="Z93" s="1">
        <v>180000</v>
      </c>
      <c r="AA93" s="1">
        <v>180000</v>
      </c>
      <c r="AB93" s="1">
        <v>1120995.3899999999</v>
      </c>
      <c r="AC93" s="1">
        <v>180000</v>
      </c>
      <c r="AD93" t="s">
        <v>339</v>
      </c>
      <c r="AE93" t="s">
        <v>439</v>
      </c>
    </row>
    <row r="94" spans="1:31" x14ac:dyDescent="0.25">
      <c r="A94" s="2">
        <v>90</v>
      </c>
      <c r="B94" s="21" t="s">
        <v>227</v>
      </c>
      <c r="C94" s="4">
        <v>37435</v>
      </c>
      <c r="D94" s="33">
        <v>2002</v>
      </c>
      <c r="E94" s="36" t="s">
        <v>206</v>
      </c>
      <c r="F94" s="2" t="s">
        <v>326</v>
      </c>
      <c r="G94" s="2" t="s">
        <v>294</v>
      </c>
      <c r="I94" s="2"/>
      <c r="J94" s="2"/>
      <c r="K94" s="3"/>
      <c r="L94" s="3">
        <f t="shared" si="5"/>
        <v>415037.46000000008</v>
      </c>
      <c r="M94" s="3"/>
      <c r="N94" s="3"/>
      <c r="P94" s="3">
        <f t="shared" si="6"/>
        <v>180592.99999999997</v>
      </c>
      <c r="S94" s="3">
        <f t="shared" si="7"/>
        <v>0</v>
      </c>
      <c r="T94" s="3"/>
      <c r="U94" s="3"/>
    </row>
    <row r="95" spans="1:31" x14ac:dyDescent="0.25">
      <c r="A95" s="2">
        <v>91</v>
      </c>
      <c r="B95" s="21" t="s">
        <v>227</v>
      </c>
      <c r="C95" s="4">
        <v>37439</v>
      </c>
      <c r="D95" s="33">
        <v>2002</v>
      </c>
      <c r="E95" s="34" t="s">
        <v>214</v>
      </c>
      <c r="F95" s="2" t="s">
        <v>177</v>
      </c>
      <c r="G95" s="2" t="s">
        <v>33</v>
      </c>
      <c r="I95" s="2"/>
      <c r="J95" s="2"/>
      <c r="K95" s="3">
        <v>-924.39</v>
      </c>
      <c r="L95" s="3">
        <f t="shared" si="5"/>
        <v>414113.07000000007</v>
      </c>
      <c r="M95" s="3"/>
      <c r="N95" s="3"/>
      <c r="O95" s="3">
        <v>-924.39</v>
      </c>
      <c r="P95" s="3">
        <f t="shared" si="6"/>
        <v>179668.60999999996</v>
      </c>
      <c r="S95" s="3">
        <f t="shared" si="7"/>
        <v>0</v>
      </c>
      <c r="T95" s="3"/>
      <c r="U95" s="3"/>
    </row>
    <row r="96" spans="1:31" x14ac:dyDescent="0.25">
      <c r="A96" s="2">
        <v>92</v>
      </c>
      <c r="B96" s="21" t="s">
        <v>227</v>
      </c>
      <c r="C96" s="4">
        <v>37439</v>
      </c>
      <c r="D96" s="33">
        <v>2002</v>
      </c>
      <c r="E96" s="34" t="s">
        <v>214</v>
      </c>
      <c r="F96" s="2" t="s">
        <v>177</v>
      </c>
      <c r="G96" s="2" t="s">
        <v>161</v>
      </c>
      <c r="I96" s="2"/>
      <c r="J96" s="2"/>
      <c r="K96" s="3">
        <v>-9005.91</v>
      </c>
      <c r="L96" s="3">
        <f t="shared" si="5"/>
        <v>405107.16000000009</v>
      </c>
      <c r="M96" s="3"/>
      <c r="N96" s="3"/>
      <c r="O96" s="3">
        <v>-9005.91</v>
      </c>
      <c r="P96" s="3">
        <f t="shared" si="6"/>
        <v>170662.69999999995</v>
      </c>
      <c r="S96" s="3">
        <f t="shared" si="7"/>
        <v>0</v>
      </c>
      <c r="T96" s="3"/>
      <c r="U96" s="3"/>
    </row>
    <row r="97" spans="1:31" x14ac:dyDescent="0.25">
      <c r="A97" s="2">
        <v>93</v>
      </c>
      <c r="B97" s="21" t="s">
        <v>227</v>
      </c>
      <c r="C97" s="4">
        <v>37439</v>
      </c>
      <c r="D97" s="33">
        <v>2002</v>
      </c>
      <c r="E97" s="34" t="s">
        <v>214</v>
      </c>
      <c r="F97" s="2" t="s">
        <v>177</v>
      </c>
      <c r="G97" s="2" t="s">
        <v>33</v>
      </c>
      <c r="I97" s="2"/>
      <c r="J97" s="2"/>
      <c r="K97" s="3">
        <v>-14540.42</v>
      </c>
      <c r="L97" s="3">
        <f t="shared" si="5"/>
        <v>390566.74000000011</v>
      </c>
      <c r="M97" s="3"/>
      <c r="N97" s="3"/>
      <c r="O97" s="3">
        <v>-14540.42</v>
      </c>
      <c r="P97" s="3">
        <f t="shared" si="6"/>
        <v>156122.27999999994</v>
      </c>
      <c r="S97" s="3">
        <f t="shared" si="7"/>
        <v>0</v>
      </c>
      <c r="T97" s="3"/>
      <c r="U97" s="3"/>
    </row>
    <row r="98" spans="1:31" x14ac:dyDescent="0.25">
      <c r="A98" s="2">
        <v>94</v>
      </c>
      <c r="B98" s="21" t="s">
        <v>227</v>
      </c>
      <c r="C98" s="4">
        <v>37439</v>
      </c>
      <c r="D98" s="33">
        <v>2002</v>
      </c>
      <c r="E98" s="34" t="s">
        <v>214</v>
      </c>
      <c r="F98" s="2" t="s">
        <v>177</v>
      </c>
      <c r="G98" s="2" t="s">
        <v>161</v>
      </c>
      <c r="I98" s="2"/>
      <c r="J98" s="2"/>
      <c r="K98" s="3">
        <v>-70880.100000000006</v>
      </c>
      <c r="L98" s="3">
        <f t="shared" si="5"/>
        <v>319686.64000000013</v>
      </c>
      <c r="M98" s="3"/>
      <c r="N98" s="3"/>
      <c r="O98" s="3">
        <v>-70880.100000000006</v>
      </c>
      <c r="P98" s="3">
        <f t="shared" si="6"/>
        <v>85242.179999999935</v>
      </c>
      <c r="S98" s="3">
        <f t="shared" si="7"/>
        <v>0</v>
      </c>
      <c r="T98" s="3"/>
      <c r="U98" s="3"/>
    </row>
    <row r="99" spans="1:31" x14ac:dyDescent="0.25">
      <c r="A99" s="2">
        <v>95</v>
      </c>
      <c r="B99" s="21" t="s">
        <v>227</v>
      </c>
      <c r="C99" s="4">
        <v>37439</v>
      </c>
      <c r="D99" s="33">
        <v>2002</v>
      </c>
      <c r="E99" s="34" t="s">
        <v>214</v>
      </c>
      <c r="F99" s="2" t="s">
        <v>177</v>
      </c>
      <c r="G99" s="2" t="s">
        <v>161</v>
      </c>
      <c r="I99" s="2"/>
      <c r="J99" s="2"/>
      <c r="K99" s="3">
        <v>-29643.16</v>
      </c>
      <c r="L99" s="3">
        <f t="shared" si="5"/>
        <v>290043.48000000016</v>
      </c>
      <c r="M99" s="3"/>
      <c r="N99" s="3"/>
      <c r="O99" s="3">
        <v>-29643.16</v>
      </c>
      <c r="P99" s="3">
        <f t="shared" si="6"/>
        <v>55599.019999999931</v>
      </c>
      <c r="S99" s="3">
        <f t="shared" si="7"/>
        <v>0</v>
      </c>
      <c r="T99" s="3"/>
      <c r="U99" s="3"/>
    </row>
    <row r="100" spans="1:31" x14ac:dyDescent="0.25">
      <c r="A100" s="2">
        <v>96</v>
      </c>
      <c r="B100" s="21" t="s">
        <v>227</v>
      </c>
      <c r="C100" s="4">
        <v>37439</v>
      </c>
      <c r="D100" s="33">
        <v>2002</v>
      </c>
      <c r="E100" s="34" t="s">
        <v>214</v>
      </c>
      <c r="F100" s="2" t="s">
        <v>177</v>
      </c>
      <c r="G100" s="2" t="s">
        <v>161</v>
      </c>
      <c r="I100" s="2"/>
      <c r="J100" s="2"/>
      <c r="K100" s="3">
        <v>-39782.86</v>
      </c>
      <c r="L100" s="3">
        <f t="shared" si="5"/>
        <v>250260.62000000017</v>
      </c>
      <c r="M100" s="3"/>
      <c r="N100" s="3"/>
      <c r="O100" s="3">
        <v>-39782.86</v>
      </c>
      <c r="P100" s="3">
        <f t="shared" si="6"/>
        <v>15816.159999999931</v>
      </c>
      <c r="S100" s="3">
        <f t="shared" si="7"/>
        <v>0</v>
      </c>
      <c r="T100" s="3"/>
      <c r="U100" s="3"/>
    </row>
    <row r="101" spans="1:31" x14ac:dyDescent="0.25">
      <c r="A101" s="2">
        <v>97</v>
      </c>
      <c r="B101" s="21" t="s">
        <v>227</v>
      </c>
      <c r="C101" s="4">
        <v>37452</v>
      </c>
      <c r="D101" s="33">
        <v>2002</v>
      </c>
      <c r="E101" s="34" t="s">
        <v>75</v>
      </c>
      <c r="F101" s="2" t="s">
        <v>93</v>
      </c>
      <c r="G101" s="2" t="s">
        <v>93</v>
      </c>
      <c r="I101" s="2"/>
      <c r="J101" s="2"/>
      <c r="K101" s="3"/>
      <c r="L101" s="3">
        <f t="shared" si="5"/>
        <v>250260.62000000017</v>
      </c>
      <c r="M101" s="3"/>
      <c r="N101" s="3"/>
      <c r="O101" s="3">
        <v>-4500</v>
      </c>
      <c r="P101" s="3">
        <f t="shared" si="6"/>
        <v>11316.159999999931</v>
      </c>
      <c r="S101" s="3">
        <f t="shared" si="7"/>
        <v>-4500</v>
      </c>
      <c r="T101" s="3" t="str">
        <f t="shared" ref="T101:T103" si="8">IF(S101&gt;0,S101,"")</f>
        <v/>
      </c>
      <c r="U101" s="3">
        <f t="shared" ref="U101:U103" si="9">+O101</f>
        <v>-4500</v>
      </c>
    </row>
    <row r="102" spans="1:31" x14ac:dyDescent="0.25">
      <c r="A102" s="2">
        <v>98</v>
      </c>
      <c r="B102" s="21" t="s">
        <v>227</v>
      </c>
      <c r="C102" s="4">
        <v>37456</v>
      </c>
      <c r="D102" s="33">
        <v>2002</v>
      </c>
      <c r="E102" s="34" t="s">
        <v>75</v>
      </c>
      <c r="F102" s="2" t="s">
        <v>93</v>
      </c>
      <c r="G102" s="2" t="s">
        <v>93</v>
      </c>
      <c r="I102" s="2"/>
      <c r="J102" s="2"/>
      <c r="K102" s="3"/>
      <c r="L102" s="3">
        <f t="shared" si="5"/>
        <v>250260.62000000017</v>
      </c>
      <c r="M102" s="3"/>
      <c r="N102" s="3"/>
      <c r="O102" s="3">
        <v>-2000</v>
      </c>
      <c r="P102" s="3">
        <f t="shared" si="6"/>
        <v>9316.1599999999307</v>
      </c>
      <c r="S102" s="3">
        <f t="shared" si="7"/>
        <v>-2000</v>
      </c>
      <c r="T102" s="3" t="str">
        <f t="shared" si="8"/>
        <v/>
      </c>
      <c r="U102" s="3">
        <f t="shared" si="9"/>
        <v>-2000</v>
      </c>
    </row>
    <row r="103" spans="1:31" x14ac:dyDescent="0.25">
      <c r="A103" s="2">
        <v>99</v>
      </c>
      <c r="B103" s="21" t="s">
        <v>227</v>
      </c>
      <c r="C103" s="4">
        <v>37467</v>
      </c>
      <c r="D103" s="33">
        <v>2002</v>
      </c>
      <c r="E103" s="34" t="s">
        <v>75</v>
      </c>
      <c r="F103" s="2" t="s">
        <v>93</v>
      </c>
      <c r="G103" s="2" t="s">
        <v>93</v>
      </c>
      <c r="H103" s="2" t="s">
        <v>209</v>
      </c>
      <c r="I103" s="2"/>
      <c r="J103" s="2"/>
      <c r="K103" s="3"/>
      <c r="L103" s="3">
        <f t="shared" si="5"/>
        <v>250260.62000000017</v>
      </c>
      <c r="M103" s="3">
        <v>250260.62</v>
      </c>
      <c r="N103" s="3"/>
      <c r="O103" s="3">
        <v>-5000</v>
      </c>
      <c r="P103" s="3">
        <f t="shared" si="6"/>
        <v>4316.1599999999307</v>
      </c>
      <c r="S103" s="3">
        <f t="shared" si="7"/>
        <v>-5000</v>
      </c>
      <c r="T103" s="3" t="str">
        <f t="shared" si="8"/>
        <v/>
      </c>
      <c r="U103" s="3">
        <f t="shared" si="9"/>
        <v>-5000</v>
      </c>
    </row>
    <row r="104" spans="1:31" x14ac:dyDescent="0.25">
      <c r="A104" s="2">
        <v>100</v>
      </c>
      <c r="B104" s="21" t="s">
        <v>227</v>
      </c>
      <c r="C104" s="4">
        <v>37456</v>
      </c>
      <c r="D104" s="33">
        <v>2002</v>
      </c>
      <c r="E104" s="34" t="s">
        <v>134</v>
      </c>
      <c r="F104" s="2" t="s">
        <v>324</v>
      </c>
      <c r="G104" s="2" t="s">
        <v>316</v>
      </c>
      <c r="I104" s="2" t="s">
        <v>187</v>
      </c>
      <c r="J104" s="2"/>
      <c r="K104" s="3">
        <v>300000</v>
      </c>
      <c r="L104" s="3">
        <f t="shared" si="5"/>
        <v>550260.62000000011</v>
      </c>
      <c r="M104" s="3">
        <v>550260.62</v>
      </c>
      <c r="N104" s="3"/>
      <c r="O104" s="3">
        <v>300000</v>
      </c>
      <c r="P104" s="3">
        <f t="shared" si="6"/>
        <v>304316.15999999992</v>
      </c>
      <c r="S104" s="3">
        <f t="shared" si="7"/>
        <v>0</v>
      </c>
      <c r="T104" s="3"/>
      <c r="U104" s="3"/>
      <c r="V104" s="59" t="s">
        <v>432</v>
      </c>
      <c r="W104" s="59">
        <v>2003</v>
      </c>
      <c r="X104" s="59" t="s">
        <v>442</v>
      </c>
      <c r="Y104" s="71">
        <v>37986</v>
      </c>
      <c r="Z104" s="58">
        <v>300000</v>
      </c>
      <c r="AA104" s="58">
        <v>300000</v>
      </c>
      <c r="AB104" s="58"/>
      <c r="AC104" s="58">
        <v>300000</v>
      </c>
      <c r="AD104" s="59" t="s">
        <v>339</v>
      </c>
      <c r="AE104" t="s">
        <v>443</v>
      </c>
    </row>
    <row r="105" spans="1:31" x14ac:dyDescent="0.25">
      <c r="A105" s="2">
        <v>101</v>
      </c>
      <c r="B105" s="21" t="s">
        <v>227</v>
      </c>
      <c r="C105" s="4">
        <v>37494</v>
      </c>
      <c r="D105" s="33">
        <v>2002</v>
      </c>
      <c r="E105" s="34" t="s">
        <v>75</v>
      </c>
      <c r="F105" s="2" t="s">
        <v>93</v>
      </c>
      <c r="G105" s="2" t="s">
        <v>93</v>
      </c>
      <c r="H105" s="2" t="s">
        <v>208</v>
      </c>
      <c r="I105" s="2"/>
      <c r="J105" s="2"/>
      <c r="K105" s="3"/>
      <c r="L105" s="3">
        <f t="shared" si="5"/>
        <v>550260.62000000011</v>
      </c>
      <c r="M105" s="3"/>
      <c r="N105" s="3"/>
      <c r="O105" s="3">
        <v>-8500</v>
      </c>
      <c r="P105" s="3">
        <f t="shared" si="6"/>
        <v>295816.15999999992</v>
      </c>
      <c r="S105" s="3">
        <f t="shared" si="7"/>
        <v>-8500</v>
      </c>
      <c r="T105" s="3" t="str">
        <f>IF(S105&gt;0,S105,"")</f>
        <v/>
      </c>
      <c r="U105" s="3">
        <f>+O105</f>
        <v>-8500</v>
      </c>
    </row>
    <row r="106" spans="1:31" x14ac:dyDescent="0.25">
      <c r="A106" s="2">
        <v>102</v>
      </c>
      <c r="B106" s="21" t="s">
        <v>227</v>
      </c>
      <c r="C106" s="4">
        <v>37494</v>
      </c>
      <c r="D106" s="33">
        <v>2002</v>
      </c>
      <c r="E106" s="34" t="s">
        <v>214</v>
      </c>
      <c r="F106" s="2" t="s">
        <v>177</v>
      </c>
      <c r="G106" s="2" t="s">
        <v>58</v>
      </c>
      <c r="I106" s="2"/>
      <c r="J106" s="2"/>
      <c r="K106" s="3">
        <v>-850.65</v>
      </c>
      <c r="L106" s="3">
        <f t="shared" si="5"/>
        <v>549409.97000000009</v>
      </c>
      <c r="M106" s="3"/>
      <c r="N106" s="3"/>
      <c r="O106" s="3">
        <v>-850.65</v>
      </c>
      <c r="P106" s="3">
        <f t="shared" si="6"/>
        <v>294965.50999999989</v>
      </c>
      <c r="S106" s="3">
        <f t="shared" si="7"/>
        <v>0</v>
      </c>
      <c r="T106" s="3"/>
      <c r="U106" s="3"/>
    </row>
    <row r="107" spans="1:31" x14ac:dyDescent="0.25">
      <c r="A107" s="2">
        <v>103</v>
      </c>
      <c r="B107" s="21" t="s">
        <v>227</v>
      </c>
      <c r="C107" s="4">
        <v>37494</v>
      </c>
      <c r="D107" s="33">
        <v>2002</v>
      </c>
      <c r="E107" s="34" t="s">
        <v>214</v>
      </c>
      <c r="F107" s="2" t="s">
        <v>177</v>
      </c>
      <c r="G107" s="2" t="s">
        <v>58</v>
      </c>
      <c r="I107" s="2"/>
      <c r="J107" s="2"/>
      <c r="K107" s="3">
        <v>-2988.84</v>
      </c>
      <c r="L107" s="3">
        <f t="shared" si="5"/>
        <v>546421.13000000012</v>
      </c>
      <c r="M107" s="3"/>
      <c r="N107" s="3"/>
      <c r="O107" s="3">
        <v>-2988.84</v>
      </c>
      <c r="P107" s="3">
        <f t="shared" si="6"/>
        <v>291976.66999999987</v>
      </c>
      <c r="S107" s="3">
        <f t="shared" si="7"/>
        <v>0</v>
      </c>
      <c r="T107" s="3"/>
      <c r="U107" s="3"/>
    </row>
    <row r="108" spans="1:31" x14ac:dyDescent="0.25">
      <c r="A108" s="2">
        <v>104</v>
      </c>
      <c r="B108" s="21" t="s">
        <v>227</v>
      </c>
      <c r="C108" s="4">
        <v>37494</v>
      </c>
      <c r="D108" s="33">
        <v>2002</v>
      </c>
      <c r="E108" s="34" t="s">
        <v>214</v>
      </c>
      <c r="F108" s="2" t="s">
        <v>177</v>
      </c>
      <c r="G108" s="2" t="s">
        <v>58</v>
      </c>
      <c r="I108" s="2"/>
      <c r="J108" s="2"/>
      <c r="K108" s="3">
        <v>-880.64</v>
      </c>
      <c r="L108" s="3">
        <f t="shared" si="5"/>
        <v>545540.49000000011</v>
      </c>
      <c r="M108" s="3"/>
      <c r="N108" s="3"/>
      <c r="O108" s="3">
        <v>-880.64</v>
      </c>
      <c r="P108" s="3">
        <f t="shared" si="6"/>
        <v>291096.02999999985</v>
      </c>
      <c r="S108" s="3">
        <f t="shared" si="7"/>
        <v>0</v>
      </c>
      <c r="T108" s="3"/>
      <c r="U108" s="3"/>
    </row>
    <row r="109" spans="1:31" x14ac:dyDescent="0.25">
      <c r="A109" s="2">
        <v>105</v>
      </c>
      <c r="B109" s="21" t="s">
        <v>227</v>
      </c>
      <c r="C109" s="4">
        <v>37495</v>
      </c>
      <c r="D109" s="33">
        <v>2002</v>
      </c>
      <c r="E109" s="34" t="s">
        <v>214</v>
      </c>
      <c r="F109" s="2" t="s">
        <v>177</v>
      </c>
      <c r="G109" s="2" t="s">
        <v>33</v>
      </c>
      <c r="I109" s="2"/>
      <c r="J109" s="2"/>
      <c r="K109" s="3">
        <v>-8415.49</v>
      </c>
      <c r="L109" s="3">
        <f t="shared" si="5"/>
        <v>537125.00000000012</v>
      </c>
      <c r="M109" s="3"/>
      <c r="N109" s="3"/>
      <c r="O109" s="3">
        <v>-8415.49</v>
      </c>
      <c r="P109" s="3">
        <f t="shared" si="6"/>
        <v>282680.53999999986</v>
      </c>
      <c r="S109" s="3">
        <f t="shared" si="7"/>
        <v>0</v>
      </c>
      <c r="T109" s="3"/>
      <c r="U109" s="3"/>
    </row>
    <row r="110" spans="1:31" x14ac:dyDescent="0.25">
      <c r="A110" s="2">
        <v>106</v>
      </c>
      <c r="B110" s="21" t="s">
        <v>227</v>
      </c>
      <c r="C110" s="4">
        <v>37495</v>
      </c>
      <c r="D110" s="33">
        <v>2002</v>
      </c>
      <c r="E110" s="34" t="s">
        <v>214</v>
      </c>
      <c r="F110" s="2" t="s">
        <v>177</v>
      </c>
      <c r="G110" s="2" t="s">
        <v>33</v>
      </c>
      <c r="I110" s="2"/>
      <c r="J110" s="2"/>
      <c r="K110" s="3">
        <v>-24743.85</v>
      </c>
      <c r="L110" s="3">
        <f t="shared" si="5"/>
        <v>512381.15000000014</v>
      </c>
      <c r="M110" s="3"/>
      <c r="N110" s="3"/>
      <c r="O110" s="3">
        <v>-24743.85</v>
      </c>
      <c r="P110" s="3">
        <f t="shared" si="6"/>
        <v>257936.68999999986</v>
      </c>
      <c r="S110" s="3">
        <f t="shared" si="7"/>
        <v>0</v>
      </c>
      <c r="T110" s="3"/>
      <c r="U110" s="3"/>
    </row>
    <row r="111" spans="1:31" x14ac:dyDescent="0.25">
      <c r="A111" s="2">
        <v>107</v>
      </c>
      <c r="B111" s="21" t="s">
        <v>227</v>
      </c>
      <c r="C111" s="4">
        <v>37495</v>
      </c>
      <c r="D111" s="33">
        <v>2002</v>
      </c>
      <c r="E111" s="34" t="s">
        <v>214</v>
      </c>
      <c r="F111" s="2" t="s">
        <v>177</v>
      </c>
      <c r="G111" s="2" t="s">
        <v>58</v>
      </c>
      <c r="I111" s="2"/>
      <c r="J111" s="2"/>
      <c r="K111" s="3">
        <v>-34177.919999999998</v>
      </c>
      <c r="L111" s="3">
        <f t="shared" si="5"/>
        <v>478203.23000000016</v>
      </c>
      <c r="M111" s="3"/>
      <c r="N111" s="3"/>
      <c r="O111" s="3">
        <v>-34177.919999999998</v>
      </c>
      <c r="P111" s="3">
        <f t="shared" si="6"/>
        <v>223758.76999999984</v>
      </c>
      <c r="S111" s="3">
        <f t="shared" si="7"/>
        <v>0</v>
      </c>
      <c r="T111" s="3"/>
      <c r="U111" s="3"/>
    </row>
    <row r="112" spans="1:31" x14ac:dyDescent="0.25">
      <c r="A112" s="2">
        <v>108</v>
      </c>
      <c r="B112" s="21" t="s">
        <v>227</v>
      </c>
      <c r="C112" s="4">
        <v>37495</v>
      </c>
      <c r="D112" s="33">
        <v>2002</v>
      </c>
      <c r="E112" s="34" t="s">
        <v>214</v>
      </c>
      <c r="F112" s="2" t="s">
        <v>177</v>
      </c>
      <c r="G112" s="2" t="s">
        <v>161</v>
      </c>
      <c r="I112" s="2"/>
      <c r="J112" s="2"/>
      <c r="K112" s="3">
        <v>-35868.39</v>
      </c>
      <c r="L112" s="3">
        <f t="shared" si="5"/>
        <v>442334.84000000014</v>
      </c>
      <c r="M112" s="3"/>
      <c r="N112" s="3"/>
      <c r="O112" s="3">
        <v>-35868.39</v>
      </c>
      <c r="P112" s="3">
        <f t="shared" si="6"/>
        <v>187890.37999999983</v>
      </c>
      <c r="S112" s="3">
        <f t="shared" si="7"/>
        <v>0</v>
      </c>
      <c r="T112" s="3"/>
      <c r="U112" s="3"/>
    </row>
    <row r="113" spans="1:31" x14ac:dyDescent="0.25">
      <c r="A113" s="2">
        <v>109</v>
      </c>
      <c r="B113" s="21" t="s">
        <v>227</v>
      </c>
      <c r="C113" s="4">
        <v>37495</v>
      </c>
      <c r="D113" s="33">
        <v>2002</v>
      </c>
      <c r="E113" s="34" t="s">
        <v>214</v>
      </c>
      <c r="F113" s="2" t="s">
        <v>177</v>
      </c>
      <c r="G113" s="2" t="s">
        <v>161</v>
      </c>
      <c r="I113" s="2"/>
      <c r="J113" s="2"/>
      <c r="K113" s="3">
        <v>-52875.59</v>
      </c>
      <c r="L113" s="3">
        <f t="shared" si="5"/>
        <v>389459.25000000012</v>
      </c>
      <c r="M113" s="3"/>
      <c r="N113" s="3"/>
      <c r="O113" s="3">
        <v>-52875.59</v>
      </c>
      <c r="P113" s="3">
        <f t="shared" si="6"/>
        <v>135014.78999999983</v>
      </c>
      <c r="S113" s="3">
        <f t="shared" si="7"/>
        <v>0</v>
      </c>
      <c r="T113" s="3"/>
      <c r="U113" s="3"/>
    </row>
    <row r="114" spans="1:31" x14ac:dyDescent="0.25">
      <c r="A114" s="2">
        <v>110</v>
      </c>
      <c r="B114" s="21" t="s">
        <v>227</v>
      </c>
      <c r="C114" s="4">
        <v>37495</v>
      </c>
      <c r="D114" s="33">
        <v>2002</v>
      </c>
      <c r="E114" s="34" t="s">
        <v>214</v>
      </c>
      <c r="F114" s="2" t="s">
        <v>177</v>
      </c>
      <c r="G114" s="2" t="s">
        <v>161</v>
      </c>
      <c r="I114" s="2"/>
      <c r="J114" s="2"/>
      <c r="K114" s="3">
        <v>-41717.760000000002</v>
      </c>
      <c r="L114" s="3">
        <f t="shared" si="5"/>
        <v>347741.49000000011</v>
      </c>
      <c r="M114" s="3">
        <v>347741.49000000011</v>
      </c>
      <c r="N114" s="3"/>
      <c r="O114" s="3">
        <v>-41717.760000000002</v>
      </c>
      <c r="P114" s="3">
        <f t="shared" si="6"/>
        <v>93297.029999999824</v>
      </c>
      <c r="S114" s="3">
        <f t="shared" si="7"/>
        <v>0</v>
      </c>
      <c r="T114" s="3"/>
      <c r="U114" s="3"/>
    </row>
    <row r="115" spans="1:31" x14ac:dyDescent="0.25">
      <c r="A115" s="2">
        <v>111</v>
      </c>
      <c r="B115" s="21" t="s">
        <v>227</v>
      </c>
      <c r="C115" s="4">
        <v>37505</v>
      </c>
      <c r="D115" s="33">
        <v>2002</v>
      </c>
      <c r="E115" s="34" t="s">
        <v>75</v>
      </c>
      <c r="F115" s="2" t="s">
        <v>93</v>
      </c>
      <c r="G115" s="2" t="s">
        <v>93</v>
      </c>
      <c r="I115" s="2"/>
      <c r="J115" s="2"/>
      <c r="K115" s="3"/>
      <c r="L115" s="3">
        <f t="shared" si="5"/>
        <v>347741.49000000011</v>
      </c>
      <c r="M115" s="3"/>
      <c r="N115" s="3"/>
      <c r="O115" s="3">
        <v>-10500</v>
      </c>
      <c r="P115" s="3">
        <f t="shared" si="6"/>
        <v>82797.029999999824</v>
      </c>
      <c r="S115" s="3">
        <f t="shared" si="7"/>
        <v>-10500</v>
      </c>
      <c r="T115" s="3" t="str">
        <f t="shared" ref="T115:T116" si="10">IF(S115&gt;0,S115,"")</f>
        <v/>
      </c>
      <c r="U115" s="3">
        <f t="shared" ref="U115:U116" si="11">+O115</f>
        <v>-10500</v>
      </c>
    </row>
    <row r="116" spans="1:31" x14ac:dyDescent="0.25">
      <c r="A116" s="2">
        <v>112</v>
      </c>
      <c r="B116" s="21" t="s">
        <v>227</v>
      </c>
      <c r="C116" s="4">
        <v>37518</v>
      </c>
      <c r="D116" s="33">
        <v>2002</v>
      </c>
      <c r="E116" s="34" t="s">
        <v>75</v>
      </c>
      <c r="F116" s="2" t="s">
        <v>93</v>
      </c>
      <c r="G116" s="2" t="s">
        <v>93</v>
      </c>
      <c r="H116" s="2" t="s">
        <v>210</v>
      </c>
      <c r="I116" s="2"/>
      <c r="J116" s="2"/>
      <c r="K116" s="3"/>
      <c r="L116" s="3">
        <f t="shared" si="5"/>
        <v>347741.49000000011</v>
      </c>
      <c r="M116" s="3"/>
      <c r="N116" s="3"/>
      <c r="O116" s="3">
        <v>-3000</v>
      </c>
      <c r="P116" s="3">
        <f t="shared" si="6"/>
        <v>79797.029999999824</v>
      </c>
      <c r="S116" s="3">
        <f t="shared" si="7"/>
        <v>-3000</v>
      </c>
      <c r="T116" s="3" t="str">
        <f t="shared" si="10"/>
        <v/>
      </c>
      <c r="U116" s="3">
        <f t="shared" si="11"/>
        <v>-3000</v>
      </c>
    </row>
    <row r="117" spans="1:31" x14ac:dyDescent="0.25">
      <c r="A117" s="2">
        <v>113</v>
      </c>
      <c r="B117" s="21" t="s">
        <v>227</v>
      </c>
      <c r="C117" s="4">
        <v>37524</v>
      </c>
      <c r="D117" s="33">
        <v>2002</v>
      </c>
      <c r="E117" s="34" t="s">
        <v>214</v>
      </c>
      <c r="F117" s="2" t="s">
        <v>177</v>
      </c>
      <c r="G117" s="2" t="s">
        <v>50</v>
      </c>
      <c r="I117" s="2"/>
      <c r="J117" s="2"/>
      <c r="K117" s="3">
        <v>-15125</v>
      </c>
      <c r="L117" s="3">
        <f t="shared" si="5"/>
        <v>332616.49000000011</v>
      </c>
      <c r="M117" s="3"/>
      <c r="N117" s="3"/>
      <c r="O117" s="3">
        <v>-15125</v>
      </c>
      <c r="P117" s="3">
        <f t="shared" si="6"/>
        <v>64672.029999999824</v>
      </c>
      <c r="S117" s="3">
        <f t="shared" si="7"/>
        <v>0</v>
      </c>
      <c r="T117" s="3"/>
      <c r="U117" s="3"/>
    </row>
    <row r="118" spans="1:31" x14ac:dyDescent="0.25">
      <c r="A118" s="2">
        <v>114</v>
      </c>
      <c r="B118" s="21" t="s">
        <v>227</v>
      </c>
      <c r="C118" s="4">
        <v>37525</v>
      </c>
      <c r="D118" s="33">
        <v>2002</v>
      </c>
      <c r="E118" s="34" t="s">
        <v>75</v>
      </c>
      <c r="F118" s="2" t="s">
        <v>93</v>
      </c>
      <c r="G118" s="2" t="s">
        <v>93</v>
      </c>
      <c r="I118" s="2"/>
      <c r="J118" s="2"/>
      <c r="K118" s="3"/>
      <c r="L118" s="3">
        <f t="shared" si="5"/>
        <v>332616.49000000011</v>
      </c>
      <c r="M118" s="3">
        <v>332616.49</v>
      </c>
      <c r="N118" s="3"/>
      <c r="O118" s="3">
        <v>-7500</v>
      </c>
      <c r="P118" s="3">
        <f t="shared" si="6"/>
        <v>57172.029999999824</v>
      </c>
      <c r="S118" s="3">
        <f t="shared" si="7"/>
        <v>-7500</v>
      </c>
      <c r="T118" s="3" t="str">
        <f>IF(S118&gt;0,S118,"")</f>
        <v/>
      </c>
      <c r="U118" s="3">
        <f>+O118</f>
        <v>-7500</v>
      </c>
    </row>
    <row r="119" spans="1:31" x14ac:dyDescent="0.25">
      <c r="A119" s="2">
        <v>115</v>
      </c>
      <c r="B119" s="21" t="s">
        <v>227</v>
      </c>
      <c r="C119" s="4">
        <v>37543</v>
      </c>
      <c r="D119" s="33">
        <v>2002</v>
      </c>
      <c r="E119" s="34" t="s">
        <v>214</v>
      </c>
      <c r="F119" s="2" t="s">
        <v>177</v>
      </c>
      <c r="G119" s="2" t="s">
        <v>191</v>
      </c>
      <c r="I119" s="2"/>
      <c r="J119" s="2"/>
      <c r="K119" s="3">
        <v>-8065.86</v>
      </c>
      <c r="L119" s="3">
        <f t="shared" si="5"/>
        <v>324550.63000000012</v>
      </c>
      <c r="M119" s="3"/>
      <c r="N119" s="3"/>
      <c r="O119" s="3">
        <v>-8065.86</v>
      </c>
      <c r="P119" s="3">
        <f t="shared" si="6"/>
        <v>49106.169999999824</v>
      </c>
      <c r="S119" s="3">
        <f t="shared" si="7"/>
        <v>0</v>
      </c>
      <c r="T119" s="3"/>
      <c r="U119" s="3"/>
    </row>
    <row r="120" spans="1:31" x14ac:dyDescent="0.25">
      <c r="A120" s="2">
        <v>116</v>
      </c>
      <c r="B120" s="21" t="s">
        <v>227</v>
      </c>
      <c r="C120" s="4">
        <v>37545</v>
      </c>
      <c r="D120" s="33">
        <v>2002</v>
      </c>
      <c r="E120" s="34" t="s">
        <v>214</v>
      </c>
      <c r="F120" s="2" t="s">
        <v>324</v>
      </c>
      <c r="G120" s="2" t="s">
        <v>314</v>
      </c>
      <c r="I120" s="2" t="s">
        <v>102</v>
      </c>
      <c r="J120" s="2"/>
      <c r="K120" s="3">
        <v>-10000</v>
      </c>
      <c r="L120" s="3">
        <f t="shared" si="5"/>
        <v>314550.63000000012</v>
      </c>
      <c r="M120" s="3"/>
      <c r="N120" s="3"/>
      <c r="O120" s="3">
        <v>-10000</v>
      </c>
      <c r="P120" s="3">
        <f t="shared" si="6"/>
        <v>39106.169999999824</v>
      </c>
      <c r="S120" s="3">
        <f t="shared" si="7"/>
        <v>0</v>
      </c>
      <c r="T120" s="3"/>
      <c r="U120" s="3"/>
      <c r="V120" t="s">
        <v>432</v>
      </c>
      <c r="W120">
        <v>2002</v>
      </c>
      <c r="X120" t="s">
        <v>434</v>
      </c>
      <c r="Y120" s="65">
        <v>37545</v>
      </c>
      <c r="Z120" s="1">
        <v>-10000</v>
      </c>
      <c r="AA120" s="1">
        <v>-10000</v>
      </c>
      <c r="AB120" s="1">
        <v>931995.39</v>
      </c>
      <c r="AC120" s="1">
        <v>-10000</v>
      </c>
      <c r="AD120" t="s">
        <v>339</v>
      </c>
      <c r="AE120" t="s">
        <v>439</v>
      </c>
    </row>
    <row r="121" spans="1:31" x14ac:dyDescent="0.25">
      <c r="A121" s="2">
        <v>117</v>
      </c>
      <c r="B121" s="21" t="s">
        <v>227</v>
      </c>
      <c r="C121" s="4">
        <v>37558</v>
      </c>
      <c r="D121" s="33">
        <v>2002</v>
      </c>
      <c r="E121" s="34" t="s">
        <v>134</v>
      </c>
      <c r="F121" s="2" t="s">
        <v>324</v>
      </c>
      <c r="G121" s="2" t="s">
        <v>316</v>
      </c>
      <c r="I121" s="2" t="s">
        <v>187</v>
      </c>
      <c r="J121" s="2"/>
      <c r="K121" s="3">
        <v>300000</v>
      </c>
      <c r="L121" s="3">
        <f t="shared" si="5"/>
        <v>614550.63000000012</v>
      </c>
      <c r="M121" s="3"/>
      <c r="N121" s="3"/>
      <c r="O121" s="3">
        <v>300000</v>
      </c>
      <c r="P121" s="3">
        <f t="shared" si="6"/>
        <v>339106.16999999981</v>
      </c>
      <c r="S121" s="3">
        <f t="shared" si="7"/>
        <v>0</v>
      </c>
      <c r="T121" s="3"/>
      <c r="U121" s="3"/>
      <c r="V121" s="59" t="s">
        <v>432</v>
      </c>
      <c r="W121" s="59">
        <v>2003</v>
      </c>
      <c r="X121" s="59" t="s">
        <v>442</v>
      </c>
      <c r="Y121" s="71">
        <v>37986</v>
      </c>
      <c r="Z121" s="58">
        <v>300000</v>
      </c>
      <c r="AA121" s="58">
        <v>300000</v>
      </c>
      <c r="AB121" s="58"/>
      <c r="AC121" s="58">
        <v>300000</v>
      </c>
      <c r="AD121" s="59" t="s">
        <v>339</v>
      </c>
      <c r="AE121" t="s">
        <v>443</v>
      </c>
    </row>
    <row r="122" spans="1:31" x14ac:dyDescent="0.25">
      <c r="A122" s="2">
        <v>118</v>
      </c>
      <c r="B122" s="21" t="s">
        <v>227</v>
      </c>
      <c r="C122" s="4">
        <v>37559</v>
      </c>
      <c r="D122" s="33">
        <v>2002</v>
      </c>
      <c r="E122" s="34" t="s">
        <v>237</v>
      </c>
      <c r="F122" s="2" t="s">
        <v>325</v>
      </c>
      <c r="G122" s="15" t="s">
        <v>337</v>
      </c>
      <c r="H122" s="15" t="s">
        <v>230</v>
      </c>
      <c r="I122" s="15" t="s">
        <v>176</v>
      </c>
      <c r="J122" s="2"/>
      <c r="K122" s="3"/>
      <c r="L122" s="3">
        <f t="shared" ref="L122:L151" si="12">+L121+K122</f>
        <v>614550.63000000012</v>
      </c>
      <c r="M122" s="3"/>
      <c r="N122" s="3"/>
      <c r="O122" s="3">
        <v>-9000</v>
      </c>
      <c r="P122" s="3">
        <f t="shared" si="6"/>
        <v>330106.16999999981</v>
      </c>
      <c r="S122" s="3">
        <f t="shared" si="7"/>
        <v>-9000</v>
      </c>
      <c r="T122" s="3"/>
      <c r="U122" s="3"/>
    </row>
    <row r="123" spans="1:31" x14ac:dyDescent="0.25">
      <c r="A123" s="2">
        <v>119</v>
      </c>
      <c r="B123" s="21" t="s">
        <v>227</v>
      </c>
      <c r="C123" s="4">
        <v>37567</v>
      </c>
      <c r="D123" s="33">
        <v>2002</v>
      </c>
      <c r="E123" s="34" t="s">
        <v>214</v>
      </c>
      <c r="F123" s="2" t="s">
        <v>177</v>
      </c>
      <c r="G123" s="2" t="s">
        <v>58</v>
      </c>
      <c r="I123" s="2"/>
      <c r="J123" s="2"/>
      <c r="K123" s="3">
        <v>-2421.0300000000002</v>
      </c>
      <c r="L123" s="3">
        <f t="shared" si="12"/>
        <v>612129.60000000009</v>
      </c>
      <c r="M123" s="3"/>
      <c r="N123" s="3"/>
      <c r="O123" s="3">
        <v>-2421.0300000000002</v>
      </c>
      <c r="P123" s="3">
        <f t="shared" ref="P123:P149" si="13">+P122+O123</f>
        <v>327685.13999999978</v>
      </c>
      <c r="S123" s="3">
        <f t="shared" si="7"/>
        <v>0</v>
      </c>
      <c r="T123" s="3"/>
      <c r="U123" s="3"/>
    </row>
    <row r="124" spans="1:31" x14ac:dyDescent="0.25">
      <c r="A124" s="2">
        <v>120</v>
      </c>
      <c r="B124" s="21" t="s">
        <v>227</v>
      </c>
      <c r="C124" s="4">
        <v>37567</v>
      </c>
      <c r="D124" s="33">
        <v>2002</v>
      </c>
      <c r="E124" s="34" t="s">
        <v>214</v>
      </c>
      <c r="F124" s="2" t="s">
        <v>177</v>
      </c>
      <c r="G124" s="2" t="s">
        <v>33</v>
      </c>
      <c r="I124" s="2"/>
      <c r="J124" s="2"/>
      <c r="K124" s="3">
        <v>-1004.88</v>
      </c>
      <c r="L124" s="3">
        <f t="shared" si="12"/>
        <v>611124.72000000009</v>
      </c>
      <c r="M124" s="3"/>
      <c r="N124" s="3"/>
      <c r="O124" s="3">
        <v>-1004.88</v>
      </c>
      <c r="P124" s="3">
        <f t="shared" si="13"/>
        <v>326680.25999999978</v>
      </c>
      <c r="S124" s="3">
        <f t="shared" si="7"/>
        <v>0</v>
      </c>
      <c r="T124" s="3"/>
      <c r="U124" s="3"/>
    </row>
    <row r="125" spans="1:31" x14ac:dyDescent="0.25">
      <c r="A125" s="2">
        <v>121</v>
      </c>
      <c r="B125" s="21" t="s">
        <v>227</v>
      </c>
      <c r="C125" s="4">
        <v>37567</v>
      </c>
      <c r="D125" s="33">
        <v>2002</v>
      </c>
      <c r="E125" s="34" t="s">
        <v>214</v>
      </c>
      <c r="F125" s="2" t="s">
        <v>177</v>
      </c>
      <c r="G125" s="2" t="s">
        <v>33</v>
      </c>
      <c r="I125" s="2"/>
      <c r="J125" s="2"/>
      <c r="K125" s="3">
        <v>-871.47</v>
      </c>
      <c r="L125" s="3">
        <f t="shared" si="12"/>
        <v>610253.25000000012</v>
      </c>
      <c r="M125" s="3"/>
      <c r="N125" s="3"/>
      <c r="O125" s="3">
        <v>-871.47</v>
      </c>
      <c r="P125" s="3">
        <f t="shared" si="13"/>
        <v>325808.7899999998</v>
      </c>
      <c r="S125" s="3">
        <f t="shared" si="7"/>
        <v>0</v>
      </c>
      <c r="T125" s="3"/>
      <c r="U125" s="3"/>
    </row>
    <row r="126" spans="1:31" x14ac:dyDescent="0.25">
      <c r="A126" s="2">
        <v>122</v>
      </c>
      <c r="B126" s="21" t="s">
        <v>227</v>
      </c>
      <c r="C126" s="4">
        <v>37567</v>
      </c>
      <c r="D126" s="33">
        <v>2002</v>
      </c>
      <c r="E126" s="34" t="s">
        <v>214</v>
      </c>
      <c r="F126" s="2" t="s">
        <v>177</v>
      </c>
      <c r="G126" s="2" t="s">
        <v>50</v>
      </c>
      <c r="I126" s="2"/>
      <c r="J126" s="2"/>
      <c r="K126" s="3">
        <v>-15125</v>
      </c>
      <c r="L126" s="3">
        <f t="shared" si="12"/>
        <v>595128.25000000012</v>
      </c>
      <c r="M126" s="3"/>
      <c r="N126" s="3"/>
      <c r="O126" s="3">
        <v>-15125</v>
      </c>
      <c r="P126" s="3">
        <f t="shared" si="13"/>
        <v>310683.7899999998</v>
      </c>
      <c r="S126" s="3">
        <f t="shared" si="7"/>
        <v>0</v>
      </c>
      <c r="T126" s="3"/>
      <c r="U126" s="3"/>
    </row>
    <row r="127" spans="1:31" x14ac:dyDescent="0.25">
      <c r="A127" s="2">
        <v>123</v>
      </c>
      <c r="B127" s="21" t="s">
        <v>227</v>
      </c>
      <c r="C127" s="4">
        <v>37567</v>
      </c>
      <c r="D127" s="33">
        <v>2002</v>
      </c>
      <c r="E127" s="34" t="s">
        <v>214</v>
      </c>
      <c r="F127" s="2" t="s">
        <v>177</v>
      </c>
      <c r="G127" s="2" t="s">
        <v>58</v>
      </c>
      <c r="I127" s="2"/>
      <c r="J127" s="2"/>
      <c r="K127" s="3">
        <v>-3221.26</v>
      </c>
      <c r="L127" s="3">
        <f t="shared" si="12"/>
        <v>591906.99000000011</v>
      </c>
      <c r="M127" s="3"/>
      <c r="N127" s="3"/>
      <c r="O127" s="3">
        <v>-3221.26</v>
      </c>
      <c r="P127" s="3">
        <f t="shared" si="13"/>
        <v>307462.5299999998</v>
      </c>
      <c r="S127" s="3">
        <f t="shared" si="7"/>
        <v>0</v>
      </c>
      <c r="T127" s="3"/>
      <c r="U127" s="3"/>
    </row>
    <row r="128" spans="1:31" x14ac:dyDescent="0.25">
      <c r="A128" s="2">
        <v>124</v>
      </c>
      <c r="B128" s="21" t="s">
        <v>227</v>
      </c>
      <c r="C128" s="4">
        <v>37567</v>
      </c>
      <c r="D128" s="33">
        <v>2002</v>
      </c>
      <c r="E128" s="34" t="s">
        <v>214</v>
      </c>
      <c r="F128" s="2" t="s">
        <v>177</v>
      </c>
      <c r="G128" s="2" t="s">
        <v>33</v>
      </c>
      <c r="I128" s="2"/>
      <c r="J128" s="2"/>
      <c r="K128" s="3">
        <v>-14751.66</v>
      </c>
      <c r="L128" s="3">
        <f t="shared" si="12"/>
        <v>577155.33000000007</v>
      </c>
      <c r="M128" s="3"/>
      <c r="N128" s="3"/>
      <c r="O128" s="3">
        <v>-14751.66</v>
      </c>
      <c r="P128" s="3">
        <f t="shared" si="13"/>
        <v>292710.86999999982</v>
      </c>
      <c r="S128" s="3">
        <f t="shared" si="7"/>
        <v>0</v>
      </c>
      <c r="T128" s="3"/>
      <c r="U128" s="3"/>
    </row>
    <row r="129" spans="1:31" x14ac:dyDescent="0.25">
      <c r="A129" s="2">
        <v>125</v>
      </c>
      <c r="B129" s="21" t="s">
        <v>227</v>
      </c>
      <c r="C129" s="4">
        <v>37567</v>
      </c>
      <c r="D129" s="33">
        <v>2002</v>
      </c>
      <c r="E129" s="34" t="s">
        <v>214</v>
      </c>
      <c r="F129" s="2" t="s">
        <v>177</v>
      </c>
      <c r="G129" s="2" t="s">
        <v>161</v>
      </c>
      <c r="I129" s="2"/>
      <c r="J129" s="2"/>
      <c r="K129" s="3">
        <v>-5653.73</v>
      </c>
      <c r="L129" s="3">
        <f t="shared" si="12"/>
        <v>571501.60000000009</v>
      </c>
      <c r="M129" s="3"/>
      <c r="N129" s="3"/>
      <c r="O129" s="3">
        <v>-5653.73</v>
      </c>
      <c r="P129" s="3">
        <f t="shared" si="13"/>
        <v>287057.13999999984</v>
      </c>
      <c r="S129" s="3">
        <f t="shared" si="7"/>
        <v>0</v>
      </c>
      <c r="T129" s="3"/>
      <c r="U129" s="3"/>
    </row>
    <row r="130" spans="1:31" x14ac:dyDescent="0.25">
      <c r="A130" s="2">
        <v>126</v>
      </c>
      <c r="B130" s="21" t="s">
        <v>227</v>
      </c>
      <c r="C130" s="4">
        <v>37567</v>
      </c>
      <c r="D130" s="33">
        <v>2002</v>
      </c>
      <c r="E130" s="34" t="s">
        <v>214</v>
      </c>
      <c r="F130" s="2" t="s">
        <v>177</v>
      </c>
      <c r="G130" s="2" t="s">
        <v>33</v>
      </c>
      <c r="I130" s="2"/>
      <c r="J130" s="2"/>
      <c r="K130" s="3">
        <v>-9710.2800000000007</v>
      </c>
      <c r="L130" s="3">
        <f t="shared" si="12"/>
        <v>561791.32000000007</v>
      </c>
      <c r="M130" s="3"/>
      <c r="N130" s="3"/>
      <c r="O130" s="3">
        <v>-9710.2800000000007</v>
      </c>
      <c r="P130" s="3">
        <f t="shared" si="13"/>
        <v>277346.85999999981</v>
      </c>
      <c r="S130" s="3">
        <f t="shared" si="7"/>
        <v>0</v>
      </c>
      <c r="T130" s="3"/>
      <c r="U130" s="3"/>
    </row>
    <row r="131" spans="1:31" x14ac:dyDescent="0.25">
      <c r="A131" s="2">
        <v>127</v>
      </c>
      <c r="B131" s="21" t="s">
        <v>227</v>
      </c>
      <c r="C131" s="4">
        <v>37567</v>
      </c>
      <c r="D131" s="33">
        <v>2002</v>
      </c>
      <c r="E131" s="34" t="s">
        <v>214</v>
      </c>
      <c r="F131" s="2" t="s">
        <v>177</v>
      </c>
      <c r="G131" s="2" t="s">
        <v>207</v>
      </c>
      <c r="I131" s="2"/>
      <c r="J131" s="2"/>
      <c r="K131" s="3">
        <v>-30805.1</v>
      </c>
      <c r="L131" s="3">
        <f t="shared" si="12"/>
        <v>530986.22000000009</v>
      </c>
      <c r="M131" s="3"/>
      <c r="N131" s="3"/>
      <c r="O131" s="3">
        <v>-30805.1</v>
      </c>
      <c r="P131" s="3">
        <f t="shared" si="13"/>
        <v>246541.75999999981</v>
      </c>
      <c r="S131" s="3">
        <f t="shared" si="7"/>
        <v>0</v>
      </c>
      <c r="T131" s="3"/>
      <c r="U131" s="3"/>
    </row>
    <row r="132" spans="1:31" x14ac:dyDescent="0.25">
      <c r="A132" s="2">
        <v>128</v>
      </c>
      <c r="B132" s="21" t="s">
        <v>227</v>
      </c>
      <c r="C132" s="4">
        <v>37567</v>
      </c>
      <c r="D132" s="33">
        <v>2002</v>
      </c>
      <c r="E132" s="34" t="s">
        <v>214</v>
      </c>
      <c r="F132" s="2" t="s">
        <v>177</v>
      </c>
      <c r="G132" s="2" t="s">
        <v>105</v>
      </c>
      <c r="I132" s="2"/>
      <c r="J132" s="2"/>
      <c r="K132" s="3">
        <v>-31404.799999999999</v>
      </c>
      <c r="L132" s="3">
        <f t="shared" si="12"/>
        <v>499581.4200000001</v>
      </c>
      <c r="M132" s="3"/>
      <c r="N132" s="3"/>
      <c r="O132" s="3">
        <v>-31404.799999999999</v>
      </c>
      <c r="P132" s="3">
        <f t="shared" si="13"/>
        <v>215136.95999999982</v>
      </c>
      <c r="S132" s="3">
        <f t="shared" si="7"/>
        <v>0</v>
      </c>
      <c r="T132" s="3"/>
      <c r="U132" s="3"/>
    </row>
    <row r="133" spans="1:31" x14ac:dyDescent="0.25">
      <c r="A133" s="2">
        <v>129</v>
      </c>
      <c r="B133" s="21" t="s">
        <v>227</v>
      </c>
      <c r="C133" s="4">
        <v>37567</v>
      </c>
      <c r="D133" s="33">
        <v>2002</v>
      </c>
      <c r="E133" s="34" t="s">
        <v>214</v>
      </c>
      <c r="F133" s="2" t="s">
        <v>177</v>
      </c>
      <c r="G133" s="2" t="s">
        <v>161</v>
      </c>
      <c r="I133" s="2"/>
      <c r="J133" s="2"/>
      <c r="K133" s="3">
        <v>-26172.82</v>
      </c>
      <c r="L133" s="3">
        <f t="shared" si="12"/>
        <v>473408.60000000009</v>
      </c>
      <c r="M133" s="3"/>
      <c r="N133" s="3"/>
      <c r="O133" s="3">
        <v>-26172.82</v>
      </c>
      <c r="P133" s="3">
        <f t="shared" si="13"/>
        <v>188964.13999999981</v>
      </c>
      <c r="S133" s="3">
        <f t="shared" si="7"/>
        <v>0</v>
      </c>
      <c r="T133" s="3"/>
      <c r="U133" s="3"/>
    </row>
    <row r="134" spans="1:31" x14ac:dyDescent="0.25">
      <c r="A134" s="2">
        <v>130</v>
      </c>
      <c r="B134" s="21" t="s">
        <v>227</v>
      </c>
      <c r="C134" s="4">
        <v>37567</v>
      </c>
      <c r="D134" s="33">
        <v>2002</v>
      </c>
      <c r="E134" s="34" t="s">
        <v>214</v>
      </c>
      <c r="F134" s="2" t="s">
        <v>177</v>
      </c>
      <c r="G134" s="2" t="s">
        <v>161</v>
      </c>
      <c r="I134" s="2"/>
      <c r="J134" s="2"/>
      <c r="K134" s="3">
        <v>-56355.39</v>
      </c>
      <c r="L134" s="3">
        <f t="shared" si="12"/>
        <v>417053.21000000008</v>
      </c>
      <c r="M134" s="3"/>
      <c r="N134" s="3"/>
      <c r="O134" s="3">
        <v>-56355.39</v>
      </c>
      <c r="P134" s="3">
        <f t="shared" si="13"/>
        <v>132608.74999999983</v>
      </c>
      <c r="S134" s="3">
        <f t="shared" si="7"/>
        <v>0</v>
      </c>
      <c r="T134" s="3"/>
      <c r="U134" s="3"/>
    </row>
    <row r="135" spans="1:31" x14ac:dyDescent="0.25">
      <c r="A135" s="2">
        <v>131</v>
      </c>
      <c r="B135" s="21" t="s">
        <v>227</v>
      </c>
      <c r="C135" s="4">
        <v>37567</v>
      </c>
      <c r="D135" s="33">
        <v>2002</v>
      </c>
      <c r="E135" s="34" t="s">
        <v>214</v>
      </c>
      <c r="F135" s="2" t="s">
        <v>177</v>
      </c>
      <c r="G135" s="2" t="s">
        <v>161</v>
      </c>
      <c r="I135" s="2"/>
      <c r="J135" s="2"/>
      <c r="K135" s="3">
        <v>-47849.91</v>
      </c>
      <c r="L135" s="3">
        <f t="shared" si="12"/>
        <v>369203.30000000005</v>
      </c>
      <c r="M135" s="3">
        <v>369203.3</v>
      </c>
      <c r="N135" s="3"/>
      <c r="O135" s="3">
        <v>-47849.91</v>
      </c>
      <c r="P135" s="3">
        <f t="shared" si="13"/>
        <v>84758.839999999822</v>
      </c>
      <c r="S135" s="3">
        <f t="shared" ref="S135:S198" si="14">+O135-K135</f>
        <v>0</v>
      </c>
      <c r="T135" s="3"/>
      <c r="U135" s="3"/>
    </row>
    <row r="136" spans="1:31" x14ac:dyDescent="0.25">
      <c r="A136" s="2">
        <v>132</v>
      </c>
      <c r="B136" s="21" t="s">
        <v>227</v>
      </c>
      <c r="C136" s="4">
        <v>37592</v>
      </c>
      <c r="D136" s="33">
        <v>2002</v>
      </c>
      <c r="E136" s="34" t="s">
        <v>214</v>
      </c>
      <c r="F136" s="2" t="s">
        <v>324</v>
      </c>
      <c r="G136" s="2" t="s">
        <v>314</v>
      </c>
      <c r="I136" s="2" t="s">
        <v>102</v>
      </c>
      <c r="J136" s="2"/>
      <c r="K136" s="3">
        <v>-15000</v>
      </c>
      <c r="L136" s="3">
        <f t="shared" si="12"/>
        <v>354203.30000000005</v>
      </c>
      <c r="M136" s="3"/>
      <c r="N136" s="3"/>
      <c r="O136" s="3">
        <v>-15000</v>
      </c>
      <c r="P136" s="3">
        <f t="shared" si="13"/>
        <v>69758.839999999822</v>
      </c>
      <c r="S136" s="3">
        <f t="shared" si="14"/>
        <v>0</v>
      </c>
      <c r="T136" s="3"/>
      <c r="U136" s="3"/>
      <c r="V136" t="s">
        <v>432</v>
      </c>
      <c r="W136">
        <v>2002</v>
      </c>
      <c r="X136" t="s">
        <v>434</v>
      </c>
      <c r="Y136" s="65">
        <v>37592</v>
      </c>
      <c r="Z136" s="1">
        <v>-15000</v>
      </c>
      <c r="AA136" s="1">
        <v>-15000</v>
      </c>
      <c r="AB136" s="1">
        <v>916995.39</v>
      </c>
      <c r="AC136" s="1">
        <v>-15000</v>
      </c>
      <c r="AD136" t="s">
        <v>339</v>
      </c>
      <c r="AE136" t="s">
        <v>439</v>
      </c>
    </row>
    <row r="137" spans="1:31" x14ac:dyDescent="0.25">
      <c r="A137" s="2">
        <v>133</v>
      </c>
      <c r="B137" s="21" t="s">
        <v>227</v>
      </c>
      <c r="C137" s="4">
        <v>37592</v>
      </c>
      <c r="D137" s="33">
        <v>2002</v>
      </c>
      <c r="E137" s="34" t="s">
        <v>214</v>
      </c>
      <c r="F137" s="2" t="s">
        <v>324</v>
      </c>
      <c r="G137" s="2" t="s">
        <v>460</v>
      </c>
      <c r="H137" s="2" t="s">
        <v>211</v>
      </c>
      <c r="I137" s="2" t="s">
        <v>181</v>
      </c>
      <c r="J137" s="2"/>
      <c r="K137" s="3">
        <v>-25000</v>
      </c>
      <c r="L137" s="3">
        <f t="shared" si="12"/>
        <v>329203.30000000005</v>
      </c>
      <c r="M137" s="3"/>
      <c r="N137" s="3"/>
      <c r="O137" s="3">
        <v>-25000</v>
      </c>
      <c r="P137" s="3">
        <f t="shared" si="13"/>
        <v>44758.839999999822</v>
      </c>
      <c r="S137" s="3">
        <f t="shared" si="14"/>
        <v>0</v>
      </c>
      <c r="T137" s="3"/>
      <c r="U137" s="3"/>
    </row>
    <row r="138" spans="1:31" x14ac:dyDescent="0.25">
      <c r="A138" s="2">
        <v>134</v>
      </c>
      <c r="B138" s="21" t="s">
        <v>227</v>
      </c>
      <c r="C138" s="4">
        <v>37595</v>
      </c>
      <c r="D138" s="33">
        <v>2002</v>
      </c>
      <c r="E138" s="34" t="s">
        <v>237</v>
      </c>
      <c r="F138" s="2" t="s">
        <v>325</v>
      </c>
      <c r="G138" s="15" t="s">
        <v>337</v>
      </c>
      <c r="H138" s="15" t="s">
        <v>230</v>
      </c>
      <c r="I138" s="15" t="s">
        <v>176</v>
      </c>
      <c r="J138" s="2"/>
      <c r="K138" s="3"/>
      <c r="L138" s="3">
        <f t="shared" si="12"/>
        <v>329203.30000000005</v>
      </c>
      <c r="M138" s="3"/>
      <c r="N138" s="3"/>
      <c r="O138" s="3">
        <v>-20000</v>
      </c>
      <c r="P138" s="3">
        <f t="shared" si="13"/>
        <v>24758.839999999822</v>
      </c>
      <c r="S138" s="3">
        <f t="shared" si="14"/>
        <v>-20000</v>
      </c>
      <c r="T138" s="3"/>
      <c r="U138" s="3"/>
    </row>
    <row r="139" spans="1:31" x14ac:dyDescent="0.25">
      <c r="A139" s="2">
        <v>135</v>
      </c>
      <c r="B139" s="21" t="s">
        <v>227</v>
      </c>
      <c r="C139" s="4">
        <v>37596</v>
      </c>
      <c r="D139" s="33">
        <v>2002</v>
      </c>
      <c r="E139" s="34" t="s">
        <v>214</v>
      </c>
      <c r="F139" s="2" t="s">
        <v>177</v>
      </c>
      <c r="G139" s="2" t="s">
        <v>54</v>
      </c>
      <c r="H139" s="2" t="s">
        <v>212</v>
      </c>
      <c r="I139" s="2"/>
      <c r="J139" s="2"/>
      <c r="K139" s="3">
        <v>-712.67</v>
      </c>
      <c r="L139" s="3">
        <f t="shared" si="12"/>
        <v>328490.63000000006</v>
      </c>
      <c r="M139" s="3"/>
      <c r="N139" s="3"/>
      <c r="O139" s="3">
        <v>-712.67</v>
      </c>
      <c r="P139" s="3">
        <f t="shared" si="13"/>
        <v>24046.169999999824</v>
      </c>
      <c r="S139" s="3">
        <f t="shared" si="14"/>
        <v>0</v>
      </c>
      <c r="T139" s="3"/>
      <c r="U139" s="3"/>
    </row>
    <row r="140" spans="1:31" x14ac:dyDescent="0.25">
      <c r="A140" s="2">
        <v>136</v>
      </c>
      <c r="B140" s="21" t="s">
        <v>227</v>
      </c>
      <c r="C140" s="4">
        <v>37620</v>
      </c>
      <c r="D140" s="33">
        <v>2002</v>
      </c>
      <c r="E140" s="34" t="s">
        <v>134</v>
      </c>
      <c r="F140" s="2" t="s">
        <v>324</v>
      </c>
      <c r="G140" s="2" t="s">
        <v>316</v>
      </c>
      <c r="I140" s="2" t="s">
        <v>187</v>
      </c>
      <c r="J140" s="2"/>
      <c r="K140" s="3">
        <v>340000</v>
      </c>
      <c r="L140" s="3">
        <f t="shared" si="12"/>
        <v>668490.63000000012</v>
      </c>
      <c r="M140" s="3"/>
      <c r="N140" s="3"/>
      <c r="O140" s="3">
        <v>340000</v>
      </c>
      <c r="P140" s="3">
        <f t="shared" si="13"/>
        <v>364046.16999999981</v>
      </c>
      <c r="S140" s="3">
        <f t="shared" si="14"/>
        <v>0</v>
      </c>
      <c r="T140" s="3"/>
      <c r="U140" s="3"/>
      <c r="V140" t="s">
        <v>432</v>
      </c>
      <c r="W140">
        <v>2002</v>
      </c>
      <c r="X140" t="s">
        <v>441</v>
      </c>
      <c r="Y140" s="65">
        <v>37617</v>
      </c>
      <c r="Z140" s="1">
        <v>340000</v>
      </c>
      <c r="AA140" s="1">
        <v>340000</v>
      </c>
      <c r="AB140" s="1">
        <v>1586949.42</v>
      </c>
      <c r="AC140" s="1">
        <v>340000</v>
      </c>
      <c r="AD140" t="s">
        <v>339</v>
      </c>
      <c r="AE140" t="s">
        <v>439</v>
      </c>
    </row>
    <row r="141" spans="1:31" x14ac:dyDescent="0.25">
      <c r="A141" s="2">
        <v>137</v>
      </c>
      <c r="B141" s="21" t="s">
        <v>227</v>
      </c>
      <c r="C141" s="4">
        <v>37621</v>
      </c>
      <c r="D141" s="33">
        <v>2002</v>
      </c>
      <c r="E141" s="34" t="s">
        <v>214</v>
      </c>
      <c r="F141" s="2" t="s">
        <v>177</v>
      </c>
      <c r="G141" s="2" t="s">
        <v>161</v>
      </c>
      <c r="I141" s="2"/>
      <c r="J141" s="2"/>
      <c r="K141" s="3">
        <v>-6582.75</v>
      </c>
      <c r="L141" s="3">
        <f t="shared" si="12"/>
        <v>661907.88000000012</v>
      </c>
      <c r="M141" s="3"/>
      <c r="N141" s="3"/>
      <c r="O141" s="3">
        <v>-6582.75</v>
      </c>
      <c r="P141" s="3">
        <f t="shared" si="13"/>
        <v>357463.41999999981</v>
      </c>
      <c r="S141" s="3">
        <f t="shared" si="14"/>
        <v>0</v>
      </c>
      <c r="T141" s="3"/>
      <c r="U141" s="3"/>
    </row>
    <row r="142" spans="1:31" x14ac:dyDescent="0.25">
      <c r="A142" s="2">
        <v>138</v>
      </c>
      <c r="B142" s="21" t="s">
        <v>227</v>
      </c>
      <c r="C142" s="4">
        <v>37621</v>
      </c>
      <c r="D142" s="33">
        <v>2002</v>
      </c>
      <c r="E142" s="34" t="s">
        <v>214</v>
      </c>
      <c r="F142" s="2" t="s">
        <v>177</v>
      </c>
      <c r="G142" s="2" t="s">
        <v>161</v>
      </c>
      <c r="I142" s="2"/>
      <c r="J142" s="2"/>
      <c r="K142" s="3">
        <v>-17978.48</v>
      </c>
      <c r="L142" s="3">
        <f t="shared" si="12"/>
        <v>643929.40000000014</v>
      </c>
      <c r="M142" s="3"/>
      <c r="N142" s="3"/>
      <c r="O142" s="3">
        <v>-17978.48</v>
      </c>
      <c r="P142" s="3">
        <f t="shared" si="13"/>
        <v>339484.93999999983</v>
      </c>
      <c r="S142" s="3">
        <f t="shared" si="14"/>
        <v>0</v>
      </c>
      <c r="T142" s="3"/>
      <c r="U142" s="3"/>
    </row>
    <row r="143" spans="1:31" x14ac:dyDescent="0.25">
      <c r="A143" s="2">
        <v>139</v>
      </c>
      <c r="B143" s="21" t="s">
        <v>227</v>
      </c>
      <c r="C143" s="4">
        <v>37621</v>
      </c>
      <c r="D143" s="33">
        <v>2002</v>
      </c>
      <c r="E143" s="34" t="s">
        <v>214</v>
      </c>
      <c r="F143" s="2" t="s">
        <v>177</v>
      </c>
      <c r="G143" s="2" t="s">
        <v>161</v>
      </c>
      <c r="I143" s="2"/>
      <c r="J143" s="2"/>
      <c r="K143" s="3">
        <v>-1265.26</v>
      </c>
      <c r="L143" s="3">
        <f t="shared" si="12"/>
        <v>642664.14000000013</v>
      </c>
      <c r="M143" s="3"/>
      <c r="N143" s="3"/>
      <c r="O143" s="3">
        <v>-1265.26</v>
      </c>
      <c r="P143" s="3">
        <f t="shared" si="13"/>
        <v>338219.67999999982</v>
      </c>
      <c r="S143" s="3">
        <f t="shared" si="14"/>
        <v>0</v>
      </c>
      <c r="T143" s="3"/>
      <c r="U143" s="3"/>
    </row>
    <row r="144" spans="1:31" x14ac:dyDescent="0.25">
      <c r="A144" s="2">
        <v>140</v>
      </c>
      <c r="B144" s="21" t="s">
        <v>227</v>
      </c>
      <c r="C144" s="4">
        <v>37617</v>
      </c>
      <c r="D144" s="33">
        <v>2002</v>
      </c>
      <c r="E144" s="34" t="s">
        <v>214</v>
      </c>
      <c r="F144" s="2" t="s">
        <v>177</v>
      </c>
      <c r="G144" s="2" t="s">
        <v>161</v>
      </c>
      <c r="I144" s="2"/>
      <c r="J144" s="2"/>
      <c r="K144" s="3">
        <v>-7238.55</v>
      </c>
      <c r="L144" s="3">
        <f t="shared" si="12"/>
        <v>635425.59000000008</v>
      </c>
      <c r="M144" s="3"/>
      <c r="N144" s="3"/>
      <c r="O144" s="3">
        <v>-7238.55</v>
      </c>
      <c r="P144" s="3">
        <f t="shared" si="13"/>
        <v>330981.12999999983</v>
      </c>
      <c r="S144" s="3">
        <f t="shared" si="14"/>
        <v>0</v>
      </c>
      <c r="T144" s="3"/>
      <c r="U144" s="3"/>
    </row>
    <row r="145" spans="1:23" x14ac:dyDescent="0.25">
      <c r="A145" s="2">
        <v>141</v>
      </c>
      <c r="B145" s="21" t="s">
        <v>227</v>
      </c>
      <c r="C145" s="4">
        <v>37620</v>
      </c>
      <c r="D145" s="33">
        <v>2002</v>
      </c>
      <c r="E145" s="34" t="s">
        <v>214</v>
      </c>
      <c r="F145" s="2" t="s">
        <v>177</v>
      </c>
      <c r="G145" s="2" t="s">
        <v>33</v>
      </c>
      <c r="I145" s="2"/>
      <c r="J145" s="2"/>
      <c r="K145" s="3">
        <v>-678</v>
      </c>
      <c r="L145" s="3">
        <f t="shared" si="12"/>
        <v>634747.59000000008</v>
      </c>
      <c r="M145" s="3"/>
      <c r="N145" s="3"/>
      <c r="O145" s="3">
        <v>-678</v>
      </c>
      <c r="P145" s="3">
        <f t="shared" si="13"/>
        <v>330303.12999999983</v>
      </c>
      <c r="S145" s="3">
        <f t="shared" si="14"/>
        <v>0</v>
      </c>
      <c r="T145" s="3"/>
      <c r="U145" s="3"/>
    </row>
    <row r="146" spans="1:23" x14ac:dyDescent="0.25">
      <c r="A146" s="2">
        <v>142</v>
      </c>
      <c r="B146" s="21" t="s">
        <v>227</v>
      </c>
      <c r="C146" s="4">
        <v>37621</v>
      </c>
      <c r="D146" s="33">
        <v>2002</v>
      </c>
      <c r="E146" s="34" t="s">
        <v>214</v>
      </c>
      <c r="F146" s="2" t="s">
        <v>177</v>
      </c>
      <c r="G146" s="2" t="s">
        <v>33</v>
      </c>
      <c r="I146" s="2"/>
      <c r="J146" s="2"/>
      <c r="K146" s="3">
        <v>-4687.13</v>
      </c>
      <c r="L146" s="3">
        <f t="shared" si="12"/>
        <v>630060.46000000008</v>
      </c>
      <c r="M146" s="3">
        <v>630060.46</v>
      </c>
      <c r="N146" s="3"/>
      <c r="O146" s="3">
        <v>-4687.13</v>
      </c>
      <c r="P146" s="3">
        <f t="shared" si="13"/>
        <v>325615.99999999983</v>
      </c>
      <c r="Q146" s="3">
        <v>325616</v>
      </c>
      <c r="S146" s="3">
        <f t="shared" si="14"/>
        <v>0</v>
      </c>
      <c r="T146" s="3"/>
      <c r="U146" s="3"/>
    </row>
    <row r="147" spans="1:23" x14ac:dyDescent="0.25">
      <c r="A147" s="2">
        <v>143</v>
      </c>
      <c r="B147" s="21" t="s">
        <v>227</v>
      </c>
      <c r="C147" s="4">
        <v>37623</v>
      </c>
      <c r="D147" s="33">
        <v>2003</v>
      </c>
      <c r="E147" s="34" t="s">
        <v>76</v>
      </c>
      <c r="F147" s="2" t="s">
        <v>76</v>
      </c>
      <c r="G147" s="2" t="s">
        <v>76</v>
      </c>
      <c r="I147" s="2"/>
      <c r="J147" s="2"/>
      <c r="K147" s="3">
        <v>274.38</v>
      </c>
      <c r="L147" s="3">
        <f t="shared" si="12"/>
        <v>630334.84000000008</v>
      </c>
      <c r="M147" s="3">
        <v>630334.84</v>
      </c>
      <c r="N147" s="18"/>
      <c r="O147" s="3">
        <v>274.38</v>
      </c>
      <c r="P147" s="3">
        <f t="shared" si="13"/>
        <v>325890.37999999983</v>
      </c>
      <c r="Q147" s="3">
        <v>325890.38</v>
      </c>
      <c r="R147" s="3"/>
      <c r="S147" s="3">
        <f t="shared" si="14"/>
        <v>0</v>
      </c>
      <c r="T147" s="3"/>
      <c r="U147" s="3"/>
      <c r="V147" s="3"/>
      <c r="W147" s="3"/>
    </row>
    <row r="148" spans="1:23" x14ac:dyDescent="0.25">
      <c r="A148" s="2">
        <v>144</v>
      </c>
      <c r="B148" s="21" t="s">
        <v>227</v>
      </c>
      <c r="C148" s="4">
        <v>37630</v>
      </c>
      <c r="D148" s="33">
        <v>2003</v>
      </c>
      <c r="E148" s="34" t="s">
        <v>214</v>
      </c>
      <c r="F148" s="2" t="s">
        <v>177</v>
      </c>
      <c r="G148" s="2" t="s">
        <v>33</v>
      </c>
      <c r="I148" s="2"/>
      <c r="J148" s="2"/>
      <c r="K148" s="3">
        <v>-904.44</v>
      </c>
      <c r="L148" s="3">
        <f t="shared" si="12"/>
        <v>629430.40000000014</v>
      </c>
      <c r="M148" s="3"/>
      <c r="N148" s="18"/>
      <c r="O148" s="3">
        <v>-904.44</v>
      </c>
      <c r="P148" s="3">
        <f t="shared" si="13"/>
        <v>324985.93999999983</v>
      </c>
      <c r="R148" s="3"/>
      <c r="S148" s="3">
        <f t="shared" si="14"/>
        <v>0</v>
      </c>
      <c r="T148" s="3"/>
      <c r="U148" s="3"/>
      <c r="V148" s="3"/>
      <c r="W148" s="3"/>
    </row>
    <row r="149" spans="1:23" x14ac:dyDescent="0.25">
      <c r="A149" s="2">
        <v>145</v>
      </c>
      <c r="B149" s="21" t="s">
        <v>227</v>
      </c>
      <c r="C149" s="4">
        <v>37630</v>
      </c>
      <c r="D149" s="33">
        <v>2003</v>
      </c>
      <c r="E149" s="34" t="s">
        <v>214</v>
      </c>
      <c r="F149" s="2" t="s">
        <v>177</v>
      </c>
      <c r="G149" s="2" t="s">
        <v>33</v>
      </c>
      <c r="I149" s="2"/>
      <c r="J149" s="2"/>
      <c r="K149" s="3">
        <v>-1538</v>
      </c>
      <c r="L149" s="3">
        <f t="shared" si="12"/>
        <v>627892.40000000014</v>
      </c>
      <c r="M149" s="3"/>
      <c r="N149" s="18"/>
      <c r="O149" s="3">
        <v>-1538</v>
      </c>
      <c r="P149" s="3">
        <f t="shared" si="13"/>
        <v>323447.93999999983</v>
      </c>
      <c r="R149" s="3"/>
      <c r="S149" s="3">
        <f t="shared" si="14"/>
        <v>0</v>
      </c>
      <c r="T149" s="3"/>
      <c r="U149" s="3"/>
      <c r="V149" s="3"/>
      <c r="W149" s="3"/>
    </row>
    <row r="150" spans="1:23" x14ac:dyDescent="0.25">
      <c r="A150" s="2">
        <v>146</v>
      </c>
      <c r="B150" s="21" t="s">
        <v>227</v>
      </c>
      <c r="C150" s="4">
        <v>37630</v>
      </c>
      <c r="D150" s="33">
        <v>2003</v>
      </c>
      <c r="E150" s="34" t="s">
        <v>214</v>
      </c>
      <c r="F150" s="2" t="s">
        <v>177</v>
      </c>
      <c r="G150" s="2" t="s">
        <v>58</v>
      </c>
      <c r="I150" s="2"/>
      <c r="J150" s="2"/>
      <c r="K150" s="3">
        <v>-2288.56</v>
      </c>
      <c r="L150" s="3">
        <f t="shared" si="12"/>
        <v>625603.84000000008</v>
      </c>
      <c r="M150" s="3"/>
      <c r="N150" s="18"/>
      <c r="O150" s="3">
        <v>-2288.56</v>
      </c>
      <c r="P150" s="3">
        <f t="shared" ref="P150:P205" si="15">+P149+O150</f>
        <v>321159.37999999983</v>
      </c>
      <c r="R150" s="3"/>
      <c r="S150" s="3">
        <f t="shared" si="14"/>
        <v>0</v>
      </c>
      <c r="T150" s="3"/>
      <c r="U150" s="3"/>
      <c r="V150" s="3"/>
      <c r="W150" s="3"/>
    </row>
    <row r="151" spans="1:23" x14ac:dyDescent="0.25">
      <c r="A151" s="2">
        <v>147</v>
      </c>
      <c r="B151" s="21" t="s">
        <v>227</v>
      </c>
      <c r="C151" s="4">
        <v>37630</v>
      </c>
      <c r="D151" s="33">
        <v>2003</v>
      </c>
      <c r="E151" s="34" t="s">
        <v>214</v>
      </c>
      <c r="F151" s="2" t="s">
        <v>177</v>
      </c>
      <c r="G151" s="2" t="s">
        <v>58</v>
      </c>
      <c r="I151" s="2"/>
      <c r="J151" s="2"/>
      <c r="K151" s="3">
        <v>-697.81</v>
      </c>
      <c r="L151" s="3">
        <f t="shared" si="12"/>
        <v>624906.03</v>
      </c>
      <c r="M151" s="3"/>
      <c r="N151" s="18"/>
      <c r="O151" s="3">
        <v>-697.81</v>
      </c>
      <c r="P151" s="3">
        <f t="shared" si="15"/>
        <v>320461.56999999983</v>
      </c>
      <c r="R151" s="3"/>
      <c r="S151" s="3">
        <f t="shared" si="14"/>
        <v>0</v>
      </c>
      <c r="T151" s="3"/>
      <c r="U151" s="3"/>
      <c r="V151" s="3"/>
      <c r="W151" s="3"/>
    </row>
    <row r="152" spans="1:23" x14ac:dyDescent="0.25">
      <c r="A152" s="2">
        <v>148</v>
      </c>
      <c r="B152" s="21" t="s">
        <v>227</v>
      </c>
      <c r="C152" s="4">
        <v>37630</v>
      </c>
      <c r="D152" s="33">
        <v>2003</v>
      </c>
      <c r="E152" s="34" t="s">
        <v>214</v>
      </c>
      <c r="F152" s="2" t="s">
        <v>177</v>
      </c>
      <c r="G152" s="2" t="s">
        <v>58</v>
      </c>
      <c r="I152" s="2"/>
      <c r="J152" s="2"/>
      <c r="K152" s="3">
        <v>-806.69</v>
      </c>
      <c r="L152" s="3">
        <f t="shared" ref="L152:L203" si="16">+L151+K152</f>
        <v>624099.34000000008</v>
      </c>
      <c r="M152" s="3"/>
      <c r="N152" s="18"/>
      <c r="O152" s="3">
        <v>-806.69</v>
      </c>
      <c r="P152" s="3">
        <f t="shared" si="15"/>
        <v>319654.87999999983</v>
      </c>
      <c r="R152" s="3"/>
      <c r="S152" s="3">
        <f t="shared" si="14"/>
        <v>0</v>
      </c>
      <c r="T152" s="3"/>
      <c r="U152" s="3"/>
      <c r="V152" s="3"/>
      <c r="W152" s="3"/>
    </row>
    <row r="153" spans="1:23" x14ac:dyDescent="0.25">
      <c r="A153" s="2">
        <v>149</v>
      </c>
      <c r="B153" s="21" t="s">
        <v>227</v>
      </c>
      <c r="C153" s="4">
        <v>37631</v>
      </c>
      <c r="D153" s="33">
        <v>2003</v>
      </c>
      <c r="E153" s="34" t="s">
        <v>214</v>
      </c>
      <c r="F153" s="2" t="s">
        <v>177</v>
      </c>
      <c r="G153" s="2" t="s">
        <v>105</v>
      </c>
      <c r="I153" s="2"/>
      <c r="J153" s="2"/>
      <c r="K153" s="3">
        <v>-2663.06</v>
      </c>
      <c r="L153" s="3">
        <f t="shared" si="16"/>
        <v>621436.28</v>
      </c>
      <c r="M153" s="3"/>
      <c r="N153" s="18"/>
      <c r="O153" s="3">
        <v>-2663.06</v>
      </c>
      <c r="P153" s="3">
        <f t="shared" si="15"/>
        <v>316991.81999999983</v>
      </c>
      <c r="R153" s="3"/>
      <c r="S153" s="3">
        <f t="shared" si="14"/>
        <v>0</v>
      </c>
      <c r="T153" s="3"/>
      <c r="U153" s="3"/>
      <c r="V153" s="3"/>
      <c r="W153" s="3"/>
    </row>
    <row r="154" spans="1:23" x14ac:dyDescent="0.25">
      <c r="A154" s="2">
        <v>150</v>
      </c>
      <c r="B154" s="21" t="s">
        <v>227</v>
      </c>
      <c r="C154" s="4">
        <v>37631</v>
      </c>
      <c r="D154" s="33">
        <v>2003</v>
      </c>
      <c r="E154" s="34" t="s">
        <v>214</v>
      </c>
      <c r="F154" s="2" t="s">
        <v>177</v>
      </c>
      <c r="G154" s="2" t="s">
        <v>197</v>
      </c>
      <c r="I154" s="2"/>
      <c r="J154" s="2"/>
      <c r="K154" s="3">
        <v>-5345.3</v>
      </c>
      <c r="L154" s="3">
        <f t="shared" si="16"/>
        <v>616090.98</v>
      </c>
      <c r="M154" s="3"/>
      <c r="N154" s="18"/>
      <c r="O154" s="3">
        <v>-5345.3</v>
      </c>
      <c r="P154" s="3">
        <f t="shared" si="15"/>
        <v>311646.51999999984</v>
      </c>
      <c r="R154" s="3"/>
      <c r="S154" s="3">
        <f t="shared" si="14"/>
        <v>0</v>
      </c>
      <c r="T154" s="3"/>
      <c r="U154" s="3"/>
      <c r="V154" s="3"/>
      <c r="W154" s="3"/>
    </row>
    <row r="155" spans="1:23" x14ac:dyDescent="0.25">
      <c r="A155" s="2">
        <v>151</v>
      </c>
      <c r="B155" s="21" t="s">
        <v>227</v>
      </c>
      <c r="C155" s="4">
        <v>37631</v>
      </c>
      <c r="D155" s="33">
        <v>2003</v>
      </c>
      <c r="E155" s="34" t="s">
        <v>214</v>
      </c>
      <c r="F155" s="2" t="s">
        <v>177</v>
      </c>
      <c r="G155" s="2" t="s">
        <v>161</v>
      </c>
      <c r="I155" s="2"/>
      <c r="J155" s="2"/>
      <c r="K155" s="3">
        <v>-8232.3799999999992</v>
      </c>
      <c r="L155" s="3">
        <f t="shared" si="16"/>
        <v>607858.6</v>
      </c>
      <c r="M155" s="3"/>
      <c r="N155" s="18"/>
      <c r="O155" s="3">
        <v>-8232.3799999999992</v>
      </c>
      <c r="P155" s="3">
        <f t="shared" si="15"/>
        <v>303414.13999999984</v>
      </c>
      <c r="R155" s="3"/>
      <c r="S155" s="3">
        <f t="shared" si="14"/>
        <v>0</v>
      </c>
      <c r="T155" s="3"/>
      <c r="U155" s="3"/>
      <c r="V155" s="3"/>
      <c r="W155" s="3"/>
    </row>
    <row r="156" spans="1:23" x14ac:dyDescent="0.25">
      <c r="A156" s="2">
        <v>152</v>
      </c>
      <c r="B156" s="21" t="s">
        <v>227</v>
      </c>
      <c r="C156" s="4">
        <v>37645</v>
      </c>
      <c r="D156" s="33">
        <v>2003</v>
      </c>
      <c r="E156" s="34" t="s">
        <v>214</v>
      </c>
      <c r="F156" s="2" t="s">
        <v>177</v>
      </c>
      <c r="G156" s="2" t="s">
        <v>58</v>
      </c>
      <c r="I156" s="2"/>
      <c r="J156" s="2"/>
      <c r="K156" s="3">
        <v>-17662.439999999999</v>
      </c>
      <c r="L156" s="3">
        <f t="shared" si="16"/>
        <v>590196.16</v>
      </c>
      <c r="M156" s="3"/>
      <c r="N156" s="18"/>
      <c r="O156" s="3">
        <v>-17662.439999999999</v>
      </c>
      <c r="P156" s="3">
        <f t="shared" si="15"/>
        <v>285751.69999999984</v>
      </c>
      <c r="R156" s="3"/>
      <c r="S156" s="3">
        <f t="shared" si="14"/>
        <v>0</v>
      </c>
      <c r="T156" s="3"/>
      <c r="U156" s="3"/>
      <c r="V156" s="3"/>
      <c r="W156" s="3"/>
    </row>
    <row r="157" spans="1:23" x14ac:dyDescent="0.25">
      <c r="A157" s="2">
        <v>153</v>
      </c>
      <c r="B157" s="21" t="s">
        <v>227</v>
      </c>
      <c r="C157" s="4">
        <v>37648</v>
      </c>
      <c r="D157" s="33">
        <v>2003</v>
      </c>
      <c r="E157" s="34" t="s">
        <v>214</v>
      </c>
      <c r="F157" s="2" t="s">
        <v>177</v>
      </c>
      <c r="G157" s="2" t="s">
        <v>58</v>
      </c>
      <c r="I157" s="2"/>
      <c r="J157" s="2"/>
      <c r="K157" s="3">
        <v>-10137.68</v>
      </c>
      <c r="L157" s="3">
        <f t="shared" si="16"/>
        <v>580058.48</v>
      </c>
      <c r="M157" s="3"/>
      <c r="N157" s="18"/>
      <c r="O157" s="3">
        <v>-10137.68</v>
      </c>
      <c r="P157" s="3">
        <f t="shared" si="15"/>
        <v>275614.01999999984</v>
      </c>
      <c r="R157" s="3"/>
      <c r="S157" s="3">
        <f t="shared" si="14"/>
        <v>0</v>
      </c>
      <c r="T157" s="3"/>
      <c r="U157" s="3"/>
      <c r="V157" s="3"/>
      <c r="W157" s="3"/>
    </row>
    <row r="158" spans="1:23" x14ac:dyDescent="0.25">
      <c r="A158" s="2">
        <v>154</v>
      </c>
      <c r="B158" s="21" t="s">
        <v>227</v>
      </c>
      <c r="C158" s="4">
        <v>37648</v>
      </c>
      <c r="D158" s="33">
        <v>2003</v>
      </c>
      <c r="E158" s="34" t="s">
        <v>214</v>
      </c>
      <c r="F158" s="2" t="s">
        <v>177</v>
      </c>
      <c r="G158" s="2" t="s">
        <v>161</v>
      </c>
      <c r="I158" s="2"/>
      <c r="J158" s="2"/>
      <c r="K158" s="3">
        <v>-9039.83</v>
      </c>
      <c r="L158" s="3">
        <f t="shared" si="16"/>
        <v>571018.65</v>
      </c>
      <c r="M158" s="3"/>
      <c r="N158" s="18"/>
      <c r="O158" s="3">
        <v>-9039.83</v>
      </c>
      <c r="P158" s="3">
        <f t="shared" si="15"/>
        <v>266574.18999999983</v>
      </c>
      <c r="R158" s="3"/>
      <c r="S158" s="3">
        <f t="shared" si="14"/>
        <v>0</v>
      </c>
      <c r="T158" s="3"/>
      <c r="U158" s="3"/>
      <c r="V158" s="3"/>
      <c r="W158" s="3"/>
    </row>
    <row r="159" spans="1:23" x14ac:dyDescent="0.25">
      <c r="A159" s="2">
        <v>155</v>
      </c>
      <c r="B159" s="21" t="s">
        <v>227</v>
      </c>
      <c r="C159" s="4">
        <v>37648</v>
      </c>
      <c r="D159" s="33">
        <v>2003</v>
      </c>
      <c r="E159" s="34" t="s">
        <v>214</v>
      </c>
      <c r="F159" s="2" t="s">
        <v>177</v>
      </c>
      <c r="G159" s="2" t="s">
        <v>161</v>
      </c>
      <c r="I159" s="2"/>
      <c r="J159" s="2"/>
      <c r="K159" s="3">
        <v>-6163.03</v>
      </c>
      <c r="L159" s="3">
        <f t="shared" si="16"/>
        <v>564855.62</v>
      </c>
      <c r="M159" s="3"/>
      <c r="N159" s="18"/>
      <c r="O159" s="3">
        <v>-6163.03</v>
      </c>
      <c r="P159" s="3">
        <f t="shared" si="15"/>
        <v>260411.15999999983</v>
      </c>
      <c r="R159" s="3"/>
      <c r="S159" s="3">
        <f t="shared" si="14"/>
        <v>0</v>
      </c>
      <c r="T159" s="3"/>
      <c r="U159" s="3"/>
      <c r="V159" s="3"/>
      <c r="W159" s="3"/>
    </row>
    <row r="160" spans="1:23" x14ac:dyDescent="0.25">
      <c r="A160" s="2">
        <v>156</v>
      </c>
      <c r="B160" s="21" t="s">
        <v>227</v>
      </c>
      <c r="C160" s="4">
        <v>37648</v>
      </c>
      <c r="D160" s="33">
        <v>2003</v>
      </c>
      <c r="E160" s="34" t="s">
        <v>214</v>
      </c>
      <c r="F160" s="2" t="s">
        <v>177</v>
      </c>
      <c r="G160" s="2" t="s">
        <v>161</v>
      </c>
      <c r="I160" s="2"/>
      <c r="J160" s="2"/>
      <c r="K160" s="3">
        <v>-4650.24</v>
      </c>
      <c r="L160" s="3">
        <f t="shared" si="16"/>
        <v>560205.38</v>
      </c>
      <c r="M160" s="3"/>
      <c r="N160" s="18"/>
      <c r="O160" s="3">
        <v>-4650.24</v>
      </c>
      <c r="P160" s="3">
        <f t="shared" si="15"/>
        <v>255760.91999999984</v>
      </c>
      <c r="R160" s="3"/>
      <c r="S160" s="3">
        <f t="shared" si="14"/>
        <v>0</v>
      </c>
      <c r="T160" s="3"/>
      <c r="U160" s="3"/>
      <c r="V160" s="3"/>
      <c r="W160" s="3"/>
    </row>
    <row r="161" spans="1:23" x14ac:dyDescent="0.25">
      <c r="A161" s="2">
        <v>157</v>
      </c>
      <c r="B161" s="21" t="s">
        <v>227</v>
      </c>
      <c r="C161" s="4">
        <v>37648</v>
      </c>
      <c r="D161" s="33">
        <v>2003</v>
      </c>
      <c r="E161" s="34" t="s">
        <v>214</v>
      </c>
      <c r="F161" s="2" t="s">
        <v>177</v>
      </c>
      <c r="G161" s="2" t="s">
        <v>33</v>
      </c>
      <c r="I161" s="2"/>
      <c r="J161" s="2"/>
      <c r="K161" s="3">
        <v>-11057.85</v>
      </c>
      <c r="L161" s="3">
        <f t="shared" si="16"/>
        <v>549147.53</v>
      </c>
      <c r="M161" s="3"/>
      <c r="N161" s="18"/>
      <c r="O161" s="3">
        <v>-11057.85</v>
      </c>
      <c r="P161" s="3">
        <f t="shared" si="15"/>
        <v>244703.06999999983</v>
      </c>
      <c r="R161" s="3"/>
      <c r="S161" s="3">
        <f t="shared" si="14"/>
        <v>0</v>
      </c>
      <c r="T161" s="3"/>
      <c r="U161" s="3"/>
      <c r="V161" s="3"/>
      <c r="W161" s="3"/>
    </row>
    <row r="162" spans="1:23" x14ac:dyDescent="0.25">
      <c r="A162" s="2">
        <v>158</v>
      </c>
      <c r="B162" s="21" t="s">
        <v>227</v>
      </c>
      <c r="C162" s="4">
        <v>37648</v>
      </c>
      <c r="D162" s="33">
        <v>2003</v>
      </c>
      <c r="E162" s="34" t="s">
        <v>214</v>
      </c>
      <c r="F162" s="2" t="s">
        <v>177</v>
      </c>
      <c r="G162" s="2" t="s">
        <v>161</v>
      </c>
      <c r="I162" s="2"/>
      <c r="J162" s="2"/>
      <c r="K162" s="3">
        <v>-33544.35</v>
      </c>
      <c r="L162" s="3">
        <f t="shared" si="16"/>
        <v>515603.18000000005</v>
      </c>
      <c r="M162" s="3"/>
      <c r="N162" s="18"/>
      <c r="O162" s="3">
        <v>-33544.35</v>
      </c>
      <c r="P162" s="3">
        <f t="shared" si="15"/>
        <v>211158.71999999983</v>
      </c>
      <c r="R162" s="3"/>
      <c r="S162" s="3">
        <f t="shared" si="14"/>
        <v>0</v>
      </c>
      <c r="T162" s="3"/>
      <c r="U162" s="3"/>
      <c r="V162" s="3"/>
      <c r="W162" s="3"/>
    </row>
    <row r="163" spans="1:23" x14ac:dyDescent="0.25">
      <c r="A163" s="2">
        <v>159</v>
      </c>
      <c r="B163" s="21" t="s">
        <v>227</v>
      </c>
      <c r="C163" s="4">
        <v>37650</v>
      </c>
      <c r="D163" s="33">
        <v>2003</v>
      </c>
      <c r="E163" s="34" t="s">
        <v>214</v>
      </c>
      <c r="F163" s="2" t="s">
        <v>177</v>
      </c>
      <c r="G163" s="2" t="s">
        <v>50</v>
      </c>
      <c r="I163" s="2"/>
      <c r="J163" s="2"/>
      <c r="K163" s="3">
        <v>-42350</v>
      </c>
      <c r="L163" s="3">
        <f t="shared" si="16"/>
        <v>473253.18000000005</v>
      </c>
      <c r="M163" s="3">
        <v>473253.18000000011</v>
      </c>
      <c r="N163" s="18"/>
      <c r="O163" s="3">
        <v>-42350</v>
      </c>
      <c r="P163" s="3">
        <f t="shared" si="15"/>
        <v>168808.71999999983</v>
      </c>
      <c r="R163" s="3"/>
      <c r="S163" s="3">
        <f t="shared" si="14"/>
        <v>0</v>
      </c>
      <c r="T163" s="3"/>
      <c r="U163" s="3"/>
      <c r="V163" s="3"/>
      <c r="W163" s="3"/>
    </row>
    <row r="164" spans="1:23" x14ac:dyDescent="0.25">
      <c r="A164" s="2">
        <v>160</v>
      </c>
      <c r="B164" s="21" t="s">
        <v>227</v>
      </c>
      <c r="C164" s="4">
        <v>37666</v>
      </c>
      <c r="D164" s="33">
        <v>2003</v>
      </c>
      <c r="E164" s="34" t="s">
        <v>237</v>
      </c>
      <c r="F164" s="2" t="s">
        <v>325</v>
      </c>
      <c r="G164" s="15" t="s">
        <v>337</v>
      </c>
      <c r="H164" s="15" t="s">
        <v>230</v>
      </c>
      <c r="I164" s="15" t="s">
        <v>176</v>
      </c>
      <c r="J164" s="15"/>
      <c r="K164" s="13"/>
      <c r="L164" s="3">
        <f t="shared" si="16"/>
        <v>473253.18000000005</v>
      </c>
      <c r="M164" s="13">
        <v>473253.18000000011</v>
      </c>
      <c r="N164" s="19"/>
      <c r="O164" s="13">
        <v>-20000</v>
      </c>
      <c r="P164" s="3">
        <f t="shared" si="15"/>
        <v>148808.71999999983</v>
      </c>
      <c r="R164" s="3"/>
      <c r="S164" s="3">
        <f t="shared" si="14"/>
        <v>-20000</v>
      </c>
      <c r="T164" s="3"/>
      <c r="U164" s="3"/>
      <c r="V164" s="3"/>
      <c r="W164" s="3"/>
    </row>
    <row r="165" spans="1:23" x14ac:dyDescent="0.25">
      <c r="A165" s="2">
        <v>161</v>
      </c>
      <c r="B165" s="21" t="s">
        <v>227</v>
      </c>
      <c r="C165" s="4">
        <v>37692</v>
      </c>
      <c r="D165" s="33">
        <v>2003</v>
      </c>
      <c r="E165" s="34" t="s">
        <v>214</v>
      </c>
      <c r="F165" s="2" t="s">
        <v>177</v>
      </c>
      <c r="G165" s="2" t="s">
        <v>161</v>
      </c>
      <c r="I165" s="2"/>
      <c r="J165" s="2"/>
      <c r="K165" s="3">
        <v>-6950.34</v>
      </c>
      <c r="L165" s="3">
        <f t="shared" si="16"/>
        <v>466302.84</v>
      </c>
      <c r="M165" s="3">
        <v>466302.84000000008</v>
      </c>
      <c r="N165" s="18"/>
      <c r="O165" s="3">
        <v>-6950.34</v>
      </c>
      <c r="P165" s="3">
        <f t="shared" si="15"/>
        <v>141858.37999999983</v>
      </c>
      <c r="R165" s="3"/>
      <c r="S165" s="3">
        <f t="shared" si="14"/>
        <v>0</v>
      </c>
      <c r="T165" s="3"/>
      <c r="U165" s="3"/>
      <c r="V165" s="3"/>
      <c r="W165" s="3"/>
    </row>
    <row r="166" spans="1:23" x14ac:dyDescent="0.25">
      <c r="A166" s="2">
        <v>162</v>
      </c>
      <c r="B166" s="21" t="s">
        <v>227</v>
      </c>
      <c r="C166" s="4">
        <v>37692</v>
      </c>
      <c r="D166" s="33">
        <v>2003</v>
      </c>
      <c r="E166" s="34" t="s">
        <v>214</v>
      </c>
      <c r="F166" s="2" t="s">
        <v>177</v>
      </c>
      <c r="G166" s="2" t="s">
        <v>198</v>
      </c>
      <c r="I166" s="2"/>
      <c r="J166" s="2"/>
      <c r="K166" s="3">
        <v>-3434.88</v>
      </c>
      <c r="L166" s="3">
        <f t="shared" si="16"/>
        <v>462867.96</v>
      </c>
      <c r="M166" s="3"/>
      <c r="N166" s="18"/>
      <c r="O166" s="3">
        <v>-3434.88</v>
      </c>
      <c r="P166" s="3">
        <f t="shared" si="15"/>
        <v>138423.49999999983</v>
      </c>
      <c r="R166" s="3"/>
      <c r="S166" s="3">
        <f t="shared" si="14"/>
        <v>0</v>
      </c>
      <c r="T166" s="3"/>
      <c r="U166" s="3"/>
      <c r="V166" s="3"/>
      <c r="W166" s="3"/>
    </row>
    <row r="167" spans="1:23" x14ac:dyDescent="0.25">
      <c r="A167" s="2">
        <v>163</v>
      </c>
      <c r="B167" s="21" t="s">
        <v>227</v>
      </c>
      <c r="C167" s="4">
        <v>37692</v>
      </c>
      <c r="D167" s="33">
        <v>2003</v>
      </c>
      <c r="E167" s="34" t="s">
        <v>214</v>
      </c>
      <c r="F167" s="2" t="s">
        <v>177</v>
      </c>
      <c r="G167" s="2" t="s">
        <v>197</v>
      </c>
      <c r="I167" s="2"/>
      <c r="J167" s="2"/>
      <c r="K167" s="3">
        <v>-7708.2</v>
      </c>
      <c r="L167" s="3">
        <f t="shared" si="16"/>
        <v>455159.76</v>
      </c>
      <c r="M167" s="3"/>
      <c r="N167" s="18"/>
      <c r="O167" s="3">
        <v>-7708.2</v>
      </c>
      <c r="P167" s="3">
        <f t="shared" si="15"/>
        <v>130715.29999999983</v>
      </c>
      <c r="R167" s="3"/>
      <c r="S167" s="3">
        <f t="shared" si="14"/>
        <v>0</v>
      </c>
      <c r="T167" s="3"/>
      <c r="U167" s="3"/>
      <c r="V167" s="3"/>
      <c r="W167" s="3"/>
    </row>
    <row r="168" spans="1:23" x14ac:dyDescent="0.25">
      <c r="A168" s="2">
        <v>164</v>
      </c>
      <c r="B168" s="21" t="s">
        <v>227</v>
      </c>
      <c r="C168" s="4">
        <v>37692</v>
      </c>
      <c r="D168" s="33">
        <v>2003</v>
      </c>
      <c r="E168" s="34" t="s">
        <v>214</v>
      </c>
      <c r="F168" s="2" t="s">
        <v>177</v>
      </c>
      <c r="G168" s="2" t="s">
        <v>161</v>
      </c>
      <c r="I168" s="2"/>
      <c r="J168" s="2"/>
      <c r="K168" s="3">
        <v>-4783.78</v>
      </c>
      <c r="L168" s="3">
        <f t="shared" si="16"/>
        <v>450375.98</v>
      </c>
      <c r="M168" s="3"/>
      <c r="N168" s="18"/>
      <c r="O168" s="3">
        <v>-4783.78</v>
      </c>
      <c r="P168" s="3">
        <f t="shared" si="15"/>
        <v>125931.51999999983</v>
      </c>
      <c r="R168" s="3"/>
      <c r="S168" s="3">
        <f t="shared" si="14"/>
        <v>0</v>
      </c>
      <c r="T168" s="3"/>
      <c r="U168" s="3"/>
      <c r="V168" s="3"/>
      <c r="W168" s="3"/>
    </row>
    <row r="169" spans="1:23" x14ac:dyDescent="0.25">
      <c r="A169" s="2">
        <v>165</v>
      </c>
      <c r="B169" s="21" t="s">
        <v>227</v>
      </c>
      <c r="C169" s="4">
        <v>37692</v>
      </c>
      <c r="D169" s="33">
        <v>2003</v>
      </c>
      <c r="E169" s="34" t="s">
        <v>214</v>
      </c>
      <c r="F169" s="2" t="s">
        <v>177</v>
      </c>
      <c r="G169" s="2" t="s">
        <v>161</v>
      </c>
      <c r="I169" s="2"/>
      <c r="J169" s="2"/>
      <c r="K169" s="3">
        <v>-6051.58</v>
      </c>
      <c r="L169" s="3">
        <f t="shared" si="16"/>
        <v>444324.39999999997</v>
      </c>
      <c r="M169" s="3"/>
      <c r="N169" s="18"/>
      <c r="O169" s="3">
        <v>-6051.58</v>
      </c>
      <c r="P169" s="3">
        <f t="shared" si="15"/>
        <v>119879.93999999983</v>
      </c>
      <c r="R169" s="3"/>
      <c r="S169" s="3">
        <f t="shared" si="14"/>
        <v>0</v>
      </c>
      <c r="T169" s="3"/>
      <c r="U169" s="3"/>
      <c r="V169" s="3"/>
      <c r="W169" s="3"/>
    </row>
    <row r="170" spans="1:23" x14ac:dyDescent="0.25">
      <c r="A170" s="2">
        <v>166</v>
      </c>
      <c r="B170" s="21" t="s">
        <v>227</v>
      </c>
      <c r="C170" s="4">
        <v>37692</v>
      </c>
      <c r="D170" s="33">
        <v>2003</v>
      </c>
      <c r="E170" s="34" t="s">
        <v>214</v>
      </c>
      <c r="F170" s="2" t="s">
        <v>177</v>
      </c>
      <c r="G170" s="2" t="s">
        <v>33</v>
      </c>
      <c r="I170" s="2"/>
      <c r="J170" s="2"/>
      <c r="K170" s="3">
        <v>-1703.12</v>
      </c>
      <c r="L170" s="3">
        <f t="shared" si="16"/>
        <v>442621.27999999997</v>
      </c>
      <c r="M170" s="3"/>
      <c r="N170" s="18"/>
      <c r="O170" s="3">
        <v>-1703.12</v>
      </c>
      <c r="P170" s="3">
        <f t="shared" si="15"/>
        <v>118176.81999999983</v>
      </c>
      <c r="R170" s="3"/>
      <c r="S170" s="3">
        <f t="shared" si="14"/>
        <v>0</v>
      </c>
      <c r="T170" s="3"/>
      <c r="U170" s="3"/>
      <c r="V170" s="3"/>
      <c r="W170" s="3"/>
    </row>
    <row r="171" spans="1:23" x14ac:dyDescent="0.25">
      <c r="A171" s="2">
        <v>167</v>
      </c>
      <c r="B171" s="21" t="s">
        <v>227</v>
      </c>
      <c r="C171" s="4">
        <v>37692</v>
      </c>
      <c r="D171" s="33">
        <v>2003</v>
      </c>
      <c r="E171" s="34" t="s">
        <v>214</v>
      </c>
      <c r="F171" s="2" t="s">
        <v>177</v>
      </c>
      <c r="G171" s="2" t="s">
        <v>33</v>
      </c>
      <c r="I171" s="2"/>
      <c r="J171" s="2"/>
      <c r="K171" s="3">
        <v>-118.74</v>
      </c>
      <c r="L171" s="3">
        <f t="shared" si="16"/>
        <v>442502.54</v>
      </c>
      <c r="M171" s="3"/>
      <c r="N171" s="18"/>
      <c r="O171" s="3">
        <v>-118.74</v>
      </c>
      <c r="P171" s="3">
        <f t="shared" si="15"/>
        <v>118058.07999999983</v>
      </c>
      <c r="R171" s="3"/>
      <c r="S171" s="3">
        <f t="shared" si="14"/>
        <v>0</v>
      </c>
      <c r="T171" s="3"/>
      <c r="U171" s="3"/>
      <c r="V171" s="3"/>
      <c r="W171" s="3"/>
    </row>
    <row r="172" spans="1:23" x14ac:dyDescent="0.25">
      <c r="A172" s="2">
        <v>168</v>
      </c>
      <c r="B172" s="21" t="s">
        <v>227</v>
      </c>
      <c r="C172" s="4">
        <v>37692</v>
      </c>
      <c r="D172" s="33">
        <v>2003</v>
      </c>
      <c r="E172" s="34" t="s">
        <v>214</v>
      </c>
      <c r="F172" s="2" t="s">
        <v>177</v>
      </c>
      <c r="G172" s="2" t="s">
        <v>191</v>
      </c>
      <c r="I172" s="2"/>
      <c r="J172" s="2"/>
      <c r="K172" s="3">
        <v>-1016.4</v>
      </c>
      <c r="L172" s="3">
        <f t="shared" si="16"/>
        <v>441486.13999999996</v>
      </c>
      <c r="M172" s="3"/>
      <c r="N172" s="18"/>
      <c r="O172" s="3">
        <v>-1016.4</v>
      </c>
      <c r="P172" s="3">
        <f t="shared" si="15"/>
        <v>117041.67999999983</v>
      </c>
      <c r="R172" s="3"/>
      <c r="S172" s="3">
        <f t="shared" si="14"/>
        <v>0</v>
      </c>
      <c r="T172" s="3"/>
      <c r="U172" s="3"/>
      <c r="V172" s="3"/>
      <c r="W172" s="3"/>
    </row>
    <row r="173" spans="1:23" x14ac:dyDescent="0.25">
      <c r="A173" s="2">
        <v>169</v>
      </c>
      <c r="B173" s="21" t="s">
        <v>227</v>
      </c>
      <c r="C173" s="4">
        <v>37692</v>
      </c>
      <c r="D173" s="33">
        <v>2003</v>
      </c>
      <c r="E173" s="34" t="s">
        <v>214</v>
      </c>
      <c r="F173" s="2" t="s">
        <v>177</v>
      </c>
      <c r="G173" s="2" t="s">
        <v>105</v>
      </c>
      <c r="I173" s="2"/>
      <c r="J173" s="2"/>
      <c r="K173" s="3">
        <v>-47485.34</v>
      </c>
      <c r="L173" s="3">
        <f t="shared" si="16"/>
        <v>394000.79999999993</v>
      </c>
      <c r="M173" s="3">
        <v>394000.80000000005</v>
      </c>
      <c r="N173" s="18"/>
      <c r="O173" s="3">
        <v>-47485.34</v>
      </c>
      <c r="P173" s="3">
        <f t="shared" si="15"/>
        <v>69556.339999999836</v>
      </c>
      <c r="R173" s="3"/>
      <c r="S173" s="3">
        <f t="shared" si="14"/>
        <v>0</v>
      </c>
      <c r="T173" s="3"/>
      <c r="U173" s="3"/>
      <c r="V173" s="3"/>
      <c r="W173" s="3"/>
    </row>
    <row r="174" spans="1:23" x14ac:dyDescent="0.25">
      <c r="A174" s="2">
        <v>170</v>
      </c>
      <c r="B174" s="21" t="s">
        <v>227</v>
      </c>
      <c r="C174" s="4">
        <v>37747</v>
      </c>
      <c r="D174" s="33">
        <v>2003</v>
      </c>
      <c r="E174" s="34" t="s">
        <v>237</v>
      </c>
      <c r="F174" s="2" t="s">
        <v>325</v>
      </c>
      <c r="G174" s="15" t="s">
        <v>337</v>
      </c>
      <c r="H174" s="15" t="s">
        <v>230</v>
      </c>
      <c r="I174" s="15" t="s">
        <v>176</v>
      </c>
      <c r="J174" s="15"/>
      <c r="K174" s="13"/>
      <c r="L174" s="3">
        <f t="shared" si="16"/>
        <v>394000.79999999993</v>
      </c>
      <c r="M174" s="13">
        <v>394000.80000000005</v>
      </c>
      <c r="N174" s="19"/>
      <c r="O174" s="13">
        <v>-20000</v>
      </c>
      <c r="P174" s="3">
        <f t="shared" si="15"/>
        <v>49556.339999999836</v>
      </c>
      <c r="R174" s="3"/>
      <c r="S174" s="3">
        <f t="shared" si="14"/>
        <v>-20000</v>
      </c>
      <c r="T174" s="3"/>
      <c r="U174" s="3"/>
      <c r="V174" s="3"/>
      <c r="W174" s="3"/>
    </row>
    <row r="175" spans="1:23" x14ac:dyDescent="0.25">
      <c r="A175" s="2">
        <v>171</v>
      </c>
      <c r="B175" s="21" t="s">
        <v>227</v>
      </c>
      <c r="C175" s="4">
        <v>37796</v>
      </c>
      <c r="D175" s="33">
        <v>2003</v>
      </c>
      <c r="E175" s="34" t="s">
        <v>214</v>
      </c>
      <c r="F175" s="2" t="s">
        <v>177</v>
      </c>
      <c r="G175" s="2" t="s">
        <v>191</v>
      </c>
      <c r="I175" s="2"/>
      <c r="J175" s="2"/>
      <c r="K175" s="3">
        <v>-381.15</v>
      </c>
      <c r="L175" s="3">
        <f t="shared" si="16"/>
        <v>393619.64999999991</v>
      </c>
      <c r="M175" s="3">
        <v>393619.65</v>
      </c>
      <c r="N175" s="18"/>
      <c r="O175" s="3">
        <v>-381.15</v>
      </c>
      <c r="P175" s="3">
        <f t="shared" si="15"/>
        <v>49175.189999999835</v>
      </c>
      <c r="R175" s="3"/>
      <c r="S175" s="3">
        <f t="shared" si="14"/>
        <v>0</v>
      </c>
      <c r="T175" s="3"/>
      <c r="U175" s="3"/>
      <c r="V175" s="3"/>
      <c r="W175" s="3"/>
    </row>
    <row r="176" spans="1:23" x14ac:dyDescent="0.25">
      <c r="A176" s="2">
        <v>172</v>
      </c>
      <c r="B176" s="21" t="s">
        <v>227</v>
      </c>
      <c r="C176" s="4">
        <v>37861</v>
      </c>
      <c r="D176" s="33">
        <v>2003</v>
      </c>
      <c r="E176" s="34" t="s">
        <v>237</v>
      </c>
      <c r="F176" s="2" t="s">
        <v>325</v>
      </c>
      <c r="G176" s="15" t="s">
        <v>337</v>
      </c>
      <c r="H176" s="15" t="s">
        <v>230</v>
      </c>
      <c r="I176" s="15" t="s">
        <v>176</v>
      </c>
      <c r="J176" s="15"/>
      <c r="K176" s="13"/>
      <c r="L176" s="3">
        <f t="shared" si="16"/>
        <v>393619.64999999991</v>
      </c>
      <c r="M176" s="13">
        <v>393619.65</v>
      </c>
      <c r="N176" s="19"/>
      <c r="O176" s="13">
        <v>-12000</v>
      </c>
      <c r="P176" s="3">
        <f t="shared" si="15"/>
        <v>37175.189999999835</v>
      </c>
      <c r="R176" s="3"/>
      <c r="S176" s="3">
        <f t="shared" si="14"/>
        <v>-12000</v>
      </c>
      <c r="T176" s="3"/>
      <c r="U176" s="3"/>
      <c r="V176" s="3"/>
      <c r="W176" s="3"/>
    </row>
    <row r="177" spans="1:23" x14ac:dyDescent="0.25">
      <c r="A177" s="2">
        <v>173</v>
      </c>
      <c r="B177" s="21" t="s">
        <v>227</v>
      </c>
      <c r="C177" s="4">
        <v>37900</v>
      </c>
      <c r="D177" s="33">
        <v>2003</v>
      </c>
      <c r="E177" s="34" t="s">
        <v>214</v>
      </c>
      <c r="F177" s="2" t="s">
        <v>177</v>
      </c>
      <c r="G177" s="2" t="s">
        <v>161</v>
      </c>
      <c r="I177" s="2"/>
      <c r="J177" s="2"/>
      <c r="K177" s="3">
        <v>-34866.730000000003</v>
      </c>
      <c r="L177" s="3">
        <f t="shared" si="16"/>
        <v>358752.91999999993</v>
      </c>
      <c r="M177" s="3">
        <v>358752.92000000004</v>
      </c>
      <c r="N177" s="18"/>
      <c r="O177" s="3">
        <v>-34866.730000000003</v>
      </c>
      <c r="P177" s="3">
        <f t="shared" si="15"/>
        <v>2308.4599999998318</v>
      </c>
      <c r="R177" s="3"/>
      <c r="S177" s="3">
        <f t="shared" si="14"/>
        <v>0</v>
      </c>
      <c r="T177" s="3"/>
      <c r="U177" s="3"/>
      <c r="V177" s="3"/>
      <c r="W177" s="3"/>
    </row>
    <row r="178" spans="1:23" x14ac:dyDescent="0.25">
      <c r="A178" s="2">
        <v>174</v>
      </c>
      <c r="B178" s="21" t="s">
        <v>227</v>
      </c>
      <c r="C178" s="4">
        <v>37921</v>
      </c>
      <c r="D178" s="33">
        <v>2003</v>
      </c>
      <c r="E178" s="34" t="s">
        <v>134</v>
      </c>
      <c r="F178" s="2" t="s">
        <v>322</v>
      </c>
      <c r="G178" s="15" t="s">
        <v>309</v>
      </c>
      <c r="H178" s="2" t="s">
        <v>310</v>
      </c>
      <c r="I178" s="2" t="s">
        <v>199</v>
      </c>
      <c r="J178" s="2"/>
      <c r="K178" s="3">
        <v>127463.2</v>
      </c>
      <c r="L178" s="3">
        <f t="shared" si="16"/>
        <v>486216.11999999994</v>
      </c>
      <c r="M178" s="3">
        <v>486216.12000000005</v>
      </c>
      <c r="N178" s="18"/>
      <c r="O178" s="3">
        <v>127463.2</v>
      </c>
      <c r="P178" s="3">
        <f t="shared" si="15"/>
        <v>129771.65999999983</v>
      </c>
      <c r="R178" s="3"/>
      <c r="S178" s="3">
        <f t="shared" si="14"/>
        <v>0</v>
      </c>
      <c r="T178" s="3"/>
      <c r="U178" s="3"/>
      <c r="V178" s="3"/>
      <c r="W178" s="3"/>
    </row>
    <row r="179" spans="1:23" x14ac:dyDescent="0.25">
      <c r="A179" s="2">
        <v>175</v>
      </c>
      <c r="B179" s="21" t="s">
        <v>227</v>
      </c>
      <c r="C179" s="4">
        <v>37930</v>
      </c>
      <c r="D179" s="33">
        <v>2003</v>
      </c>
      <c r="E179" s="34" t="s">
        <v>237</v>
      </c>
      <c r="F179" s="2" t="s">
        <v>325</v>
      </c>
      <c r="G179" s="15" t="s">
        <v>337</v>
      </c>
      <c r="H179" s="15" t="s">
        <v>230</v>
      </c>
      <c r="I179" s="15" t="s">
        <v>176</v>
      </c>
      <c r="J179" s="15"/>
      <c r="K179" s="13"/>
      <c r="L179" s="3">
        <f t="shared" si="16"/>
        <v>486216.11999999994</v>
      </c>
      <c r="M179" s="13">
        <v>486216.12000000005</v>
      </c>
      <c r="N179" s="19"/>
      <c r="O179" s="13">
        <v>-10000</v>
      </c>
      <c r="P179" s="3">
        <f t="shared" si="15"/>
        <v>119771.65999999983</v>
      </c>
      <c r="R179" s="3"/>
      <c r="S179" s="3">
        <f t="shared" si="14"/>
        <v>-10000</v>
      </c>
      <c r="T179" s="3"/>
      <c r="U179" s="3"/>
      <c r="V179" s="3"/>
      <c r="W179" s="3"/>
    </row>
    <row r="180" spans="1:23" x14ac:dyDescent="0.25">
      <c r="A180" s="2">
        <v>176</v>
      </c>
      <c r="B180" s="21" t="s">
        <v>227</v>
      </c>
      <c r="C180" s="4">
        <v>37932</v>
      </c>
      <c r="D180" s="33">
        <v>2003</v>
      </c>
      <c r="E180" s="34" t="s">
        <v>214</v>
      </c>
      <c r="F180" s="2" t="s">
        <v>177</v>
      </c>
      <c r="G180" s="2" t="s">
        <v>33</v>
      </c>
      <c r="I180" s="2"/>
      <c r="J180" s="2"/>
      <c r="K180" s="3">
        <v>-2359.1799999999998</v>
      </c>
      <c r="L180" s="3">
        <f t="shared" si="16"/>
        <v>483856.93999999994</v>
      </c>
      <c r="M180" s="3">
        <v>483856.94000000006</v>
      </c>
      <c r="N180" s="18"/>
      <c r="O180" s="3">
        <v>-2359.1799999999998</v>
      </c>
      <c r="P180" s="3">
        <f t="shared" si="15"/>
        <v>117412.47999999984</v>
      </c>
      <c r="R180" s="3"/>
      <c r="S180" s="3">
        <f t="shared" si="14"/>
        <v>0</v>
      </c>
      <c r="T180" s="3"/>
      <c r="U180" s="3"/>
      <c r="V180" s="3"/>
      <c r="W180" s="3"/>
    </row>
    <row r="181" spans="1:23" x14ac:dyDescent="0.25">
      <c r="A181" s="2">
        <v>177</v>
      </c>
      <c r="B181" s="21" t="s">
        <v>227</v>
      </c>
      <c r="C181" s="4">
        <v>37932</v>
      </c>
      <c r="D181" s="33">
        <v>2003</v>
      </c>
      <c r="E181" s="34" t="s">
        <v>214</v>
      </c>
      <c r="F181" s="2" t="s">
        <v>177</v>
      </c>
      <c r="G181" s="2" t="s">
        <v>200</v>
      </c>
      <c r="I181" s="2"/>
      <c r="J181" s="2"/>
      <c r="K181" s="3">
        <v>-768.66</v>
      </c>
      <c r="L181" s="3">
        <f t="shared" si="16"/>
        <v>483088.27999999997</v>
      </c>
      <c r="M181" s="3">
        <v>483088.28000000009</v>
      </c>
      <c r="N181" s="18"/>
      <c r="O181" s="3">
        <v>-768.66</v>
      </c>
      <c r="P181" s="3">
        <f t="shared" si="15"/>
        <v>116643.81999999983</v>
      </c>
      <c r="R181" s="3"/>
      <c r="S181" s="3">
        <f t="shared" si="14"/>
        <v>0</v>
      </c>
      <c r="T181" s="3"/>
      <c r="U181" s="3"/>
      <c r="V181" s="3"/>
      <c r="W181" s="3"/>
    </row>
    <row r="182" spans="1:23" x14ac:dyDescent="0.25">
      <c r="A182" s="2">
        <v>178</v>
      </c>
      <c r="B182" s="21" t="s">
        <v>227</v>
      </c>
      <c r="C182" s="4">
        <v>37932</v>
      </c>
      <c r="D182" s="33">
        <v>2003</v>
      </c>
      <c r="E182" s="34" t="s">
        <v>214</v>
      </c>
      <c r="F182" s="2" t="s">
        <v>177</v>
      </c>
      <c r="G182" s="2" t="s">
        <v>201</v>
      </c>
      <c r="I182" s="2"/>
      <c r="J182" s="2"/>
      <c r="K182" s="3">
        <v>-2317.15</v>
      </c>
      <c r="L182" s="3">
        <f t="shared" si="16"/>
        <v>480771.12999999995</v>
      </c>
      <c r="M182" s="3"/>
      <c r="N182" s="18"/>
      <c r="O182" s="3">
        <v>-2317.15</v>
      </c>
      <c r="P182" s="3">
        <f t="shared" si="15"/>
        <v>114326.66999999984</v>
      </c>
      <c r="R182" s="3"/>
      <c r="S182" s="3">
        <f t="shared" si="14"/>
        <v>0</v>
      </c>
      <c r="T182" s="3"/>
      <c r="U182" s="3"/>
      <c r="V182" s="3"/>
      <c r="W182" s="3"/>
    </row>
    <row r="183" spans="1:23" x14ac:dyDescent="0.25">
      <c r="A183" s="2">
        <v>179</v>
      </c>
      <c r="B183" s="21" t="s">
        <v>227</v>
      </c>
      <c r="C183" s="4">
        <v>37932</v>
      </c>
      <c r="D183" s="33">
        <v>2003</v>
      </c>
      <c r="E183" s="34" t="s">
        <v>214</v>
      </c>
      <c r="F183" s="2" t="s">
        <v>177</v>
      </c>
      <c r="G183" s="2" t="s">
        <v>161</v>
      </c>
      <c r="I183" s="2"/>
      <c r="J183" s="2"/>
      <c r="K183" s="3">
        <v>-219.64</v>
      </c>
      <c r="L183" s="3">
        <f t="shared" si="16"/>
        <v>480551.48999999993</v>
      </c>
      <c r="M183" s="3"/>
      <c r="N183" s="18"/>
      <c r="O183" s="3">
        <v>-219.64</v>
      </c>
      <c r="P183" s="3">
        <f t="shared" si="15"/>
        <v>114107.02999999984</v>
      </c>
      <c r="R183" s="3"/>
      <c r="S183" s="3">
        <f t="shared" si="14"/>
        <v>0</v>
      </c>
      <c r="T183" s="3"/>
      <c r="U183" s="3"/>
      <c r="V183" s="3"/>
      <c r="W183" s="3"/>
    </row>
    <row r="184" spans="1:23" x14ac:dyDescent="0.25">
      <c r="A184" s="2">
        <v>180</v>
      </c>
      <c r="B184" s="21" t="s">
        <v>227</v>
      </c>
      <c r="C184" s="4">
        <v>37932</v>
      </c>
      <c r="D184" s="33">
        <v>2003</v>
      </c>
      <c r="E184" s="34" t="s">
        <v>214</v>
      </c>
      <c r="F184" s="2" t="s">
        <v>177</v>
      </c>
      <c r="G184" s="2" t="s">
        <v>161</v>
      </c>
      <c r="I184" s="2"/>
      <c r="J184" s="2"/>
      <c r="K184" s="3">
        <v>-1614.99</v>
      </c>
      <c r="L184" s="3">
        <f t="shared" si="16"/>
        <v>478936.49999999994</v>
      </c>
      <c r="M184" s="3"/>
      <c r="N184" s="18"/>
      <c r="O184" s="3">
        <v>-1614.99</v>
      </c>
      <c r="P184" s="3">
        <f t="shared" si="15"/>
        <v>112492.03999999983</v>
      </c>
      <c r="R184" s="3"/>
      <c r="S184" s="3">
        <f t="shared" si="14"/>
        <v>0</v>
      </c>
      <c r="T184" s="3"/>
      <c r="U184" s="3"/>
      <c r="V184" s="3"/>
      <c r="W184" s="3"/>
    </row>
    <row r="185" spans="1:23" x14ac:dyDescent="0.25">
      <c r="A185" s="2">
        <v>181</v>
      </c>
      <c r="B185" s="21" t="s">
        <v>227</v>
      </c>
      <c r="C185" s="4">
        <v>37932</v>
      </c>
      <c r="D185" s="33">
        <v>2003</v>
      </c>
      <c r="E185" s="34" t="s">
        <v>214</v>
      </c>
      <c r="F185" s="2" t="s">
        <v>177</v>
      </c>
      <c r="G185" s="2" t="s">
        <v>161</v>
      </c>
      <c r="I185" s="2"/>
      <c r="J185" s="2"/>
      <c r="K185" s="3">
        <v>-2476.06</v>
      </c>
      <c r="L185" s="3">
        <f t="shared" si="16"/>
        <v>476460.43999999994</v>
      </c>
      <c r="M185" s="3"/>
      <c r="N185" s="18"/>
      <c r="O185" s="3">
        <v>-2476.06</v>
      </c>
      <c r="P185" s="3">
        <f t="shared" si="15"/>
        <v>110015.97999999984</v>
      </c>
      <c r="R185" s="3"/>
      <c r="S185" s="3">
        <f t="shared" si="14"/>
        <v>0</v>
      </c>
      <c r="T185" s="3"/>
      <c r="U185" s="3"/>
      <c r="V185" s="3"/>
      <c r="W185" s="3"/>
    </row>
    <row r="186" spans="1:23" x14ac:dyDescent="0.25">
      <c r="A186" s="2">
        <v>182</v>
      </c>
      <c r="B186" s="21" t="s">
        <v>227</v>
      </c>
      <c r="C186" s="4">
        <v>37932</v>
      </c>
      <c r="D186" s="33">
        <v>2003</v>
      </c>
      <c r="E186" s="34" t="s">
        <v>214</v>
      </c>
      <c r="F186" s="2" t="s">
        <v>177</v>
      </c>
      <c r="G186" s="2" t="s">
        <v>33</v>
      </c>
      <c r="I186" s="2"/>
      <c r="J186" s="2"/>
      <c r="K186" s="3">
        <v>-5665.88</v>
      </c>
      <c r="L186" s="3">
        <f t="shared" si="16"/>
        <v>470794.55999999994</v>
      </c>
      <c r="M186" s="3"/>
      <c r="N186" s="18"/>
      <c r="O186" s="3">
        <v>-5665.88</v>
      </c>
      <c r="P186" s="3">
        <f t="shared" si="15"/>
        <v>104350.09999999983</v>
      </c>
      <c r="R186" s="3"/>
      <c r="S186" s="3">
        <f t="shared" si="14"/>
        <v>0</v>
      </c>
      <c r="T186" s="3"/>
      <c r="U186" s="3"/>
      <c r="V186" s="3"/>
      <c r="W186" s="3"/>
    </row>
    <row r="187" spans="1:23" x14ac:dyDescent="0.25">
      <c r="A187" s="2">
        <v>183</v>
      </c>
      <c r="B187" s="21" t="s">
        <v>227</v>
      </c>
      <c r="C187" s="4">
        <v>37932</v>
      </c>
      <c r="D187" s="33">
        <v>2003</v>
      </c>
      <c r="E187" s="34" t="s">
        <v>214</v>
      </c>
      <c r="F187" s="2" t="s">
        <v>177</v>
      </c>
      <c r="G187" s="2" t="s">
        <v>33</v>
      </c>
      <c r="I187" s="2"/>
      <c r="J187" s="2"/>
      <c r="K187" s="3">
        <v>-6673.21</v>
      </c>
      <c r="L187" s="3">
        <f t="shared" si="16"/>
        <v>464121.34999999992</v>
      </c>
      <c r="M187" s="3"/>
      <c r="N187" s="18"/>
      <c r="O187" s="3">
        <v>-6673.21</v>
      </c>
      <c r="P187" s="3">
        <f t="shared" si="15"/>
        <v>97676.889999999825</v>
      </c>
      <c r="R187" s="3"/>
      <c r="S187" s="3">
        <f t="shared" si="14"/>
        <v>0</v>
      </c>
      <c r="T187" s="3"/>
      <c r="U187" s="3"/>
      <c r="V187" s="3"/>
      <c r="W187" s="3"/>
    </row>
    <row r="188" spans="1:23" x14ac:dyDescent="0.25">
      <c r="A188" s="2">
        <v>184</v>
      </c>
      <c r="B188" s="21" t="s">
        <v>227</v>
      </c>
      <c r="C188" s="4">
        <v>37932</v>
      </c>
      <c r="D188" s="33">
        <v>2003</v>
      </c>
      <c r="E188" s="34" t="s">
        <v>214</v>
      </c>
      <c r="F188" s="2" t="s">
        <v>177</v>
      </c>
      <c r="G188" s="2" t="s">
        <v>33</v>
      </c>
      <c r="I188" s="2"/>
      <c r="J188" s="2"/>
      <c r="K188" s="3">
        <v>-4550.5200000000004</v>
      </c>
      <c r="L188" s="3">
        <f t="shared" si="16"/>
        <v>459570.8299999999</v>
      </c>
      <c r="M188" s="3"/>
      <c r="N188" s="18"/>
      <c r="O188" s="3">
        <v>-4550.5200000000004</v>
      </c>
      <c r="P188" s="3">
        <f t="shared" si="15"/>
        <v>93126.369999999821</v>
      </c>
      <c r="R188" s="3"/>
      <c r="S188" s="3">
        <f t="shared" si="14"/>
        <v>0</v>
      </c>
      <c r="T188" s="3"/>
      <c r="U188" s="3"/>
      <c r="V188" s="3"/>
      <c r="W188" s="3"/>
    </row>
    <row r="189" spans="1:23" x14ac:dyDescent="0.25">
      <c r="A189" s="2">
        <v>185</v>
      </c>
      <c r="B189" s="21" t="s">
        <v>227</v>
      </c>
      <c r="C189" s="4">
        <v>37932</v>
      </c>
      <c r="D189" s="33">
        <v>2003</v>
      </c>
      <c r="E189" s="34" t="s">
        <v>214</v>
      </c>
      <c r="F189" s="2" t="s">
        <v>177</v>
      </c>
      <c r="G189" s="2" t="s">
        <v>172</v>
      </c>
      <c r="I189" s="2"/>
      <c r="J189" s="2"/>
      <c r="K189" s="3">
        <v>-4125.74</v>
      </c>
      <c r="L189" s="3">
        <f t="shared" si="16"/>
        <v>455445.08999999991</v>
      </c>
      <c r="M189" s="3"/>
      <c r="N189" s="18"/>
      <c r="O189" s="3">
        <v>-4125.74</v>
      </c>
      <c r="P189" s="3">
        <f t="shared" si="15"/>
        <v>89000.629999999815</v>
      </c>
      <c r="R189" s="3"/>
      <c r="S189" s="3">
        <f t="shared" si="14"/>
        <v>0</v>
      </c>
      <c r="T189" s="3"/>
      <c r="U189" s="3"/>
      <c r="V189" s="3"/>
      <c r="W189" s="3"/>
    </row>
    <row r="190" spans="1:23" x14ac:dyDescent="0.25">
      <c r="A190" s="2">
        <v>186</v>
      </c>
      <c r="B190" s="21" t="s">
        <v>227</v>
      </c>
      <c r="C190" s="4">
        <v>37932</v>
      </c>
      <c r="D190" s="33">
        <v>2003</v>
      </c>
      <c r="E190" s="34" t="s">
        <v>214</v>
      </c>
      <c r="F190" s="2" t="s">
        <v>177</v>
      </c>
      <c r="G190" s="2" t="s">
        <v>161</v>
      </c>
      <c r="I190" s="2"/>
      <c r="J190" s="2"/>
      <c r="K190" s="3">
        <v>-5627</v>
      </c>
      <c r="L190" s="3">
        <f t="shared" si="16"/>
        <v>449818.08999999991</v>
      </c>
      <c r="M190" s="3"/>
      <c r="N190" s="18"/>
      <c r="O190" s="3">
        <v>-5627</v>
      </c>
      <c r="P190" s="3">
        <f t="shared" si="15"/>
        <v>83373.629999999815</v>
      </c>
      <c r="R190" s="3"/>
      <c r="S190" s="3">
        <f t="shared" si="14"/>
        <v>0</v>
      </c>
      <c r="T190" s="3"/>
      <c r="U190" s="3"/>
      <c r="V190" s="3"/>
      <c r="W190" s="3"/>
    </row>
    <row r="191" spans="1:23" x14ac:dyDescent="0.25">
      <c r="A191" s="2">
        <v>187</v>
      </c>
      <c r="B191" s="21" t="s">
        <v>227</v>
      </c>
      <c r="C191" s="4">
        <v>37932</v>
      </c>
      <c r="D191" s="33">
        <v>2003</v>
      </c>
      <c r="E191" s="34" t="s">
        <v>214</v>
      </c>
      <c r="F191" s="2" t="s">
        <v>177</v>
      </c>
      <c r="G191" s="2" t="s">
        <v>161</v>
      </c>
      <c r="I191" s="2"/>
      <c r="J191" s="2"/>
      <c r="K191" s="3">
        <v>-6652.69</v>
      </c>
      <c r="L191" s="3">
        <f t="shared" si="16"/>
        <v>443165.39999999991</v>
      </c>
      <c r="M191" s="3"/>
      <c r="N191" s="18"/>
      <c r="O191" s="3">
        <v>-6652.69</v>
      </c>
      <c r="P191" s="3">
        <f t="shared" si="15"/>
        <v>76720.939999999813</v>
      </c>
      <c r="R191" s="3"/>
      <c r="S191" s="3">
        <f t="shared" si="14"/>
        <v>0</v>
      </c>
      <c r="T191" s="3"/>
      <c r="U191" s="3"/>
      <c r="V191" s="3"/>
      <c r="W191" s="3"/>
    </row>
    <row r="192" spans="1:23" x14ac:dyDescent="0.25">
      <c r="A192" s="2">
        <v>188</v>
      </c>
      <c r="B192" s="21" t="s">
        <v>227</v>
      </c>
      <c r="C192" s="4">
        <v>37932</v>
      </c>
      <c r="D192" s="33">
        <v>2003</v>
      </c>
      <c r="E192" s="34" t="s">
        <v>214</v>
      </c>
      <c r="F192" s="2" t="s">
        <v>177</v>
      </c>
      <c r="G192" s="2" t="s">
        <v>161</v>
      </c>
      <c r="H192" s="2" t="s">
        <v>282</v>
      </c>
      <c r="I192" s="2" t="s">
        <v>223</v>
      </c>
      <c r="J192" s="2"/>
      <c r="K192" s="3">
        <v>-37813.620000000003</v>
      </c>
      <c r="L192" s="3">
        <f t="shared" si="16"/>
        <v>405351.77999999991</v>
      </c>
      <c r="M192" s="3"/>
      <c r="N192" s="18"/>
      <c r="O192" s="3">
        <v>-37813.620000000003</v>
      </c>
      <c r="P192" s="3">
        <f t="shared" si="15"/>
        <v>38907.319999999811</v>
      </c>
      <c r="R192" s="3"/>
      <c r="S192" s="3">
        <f t="shared" si="14"/>
        <v>0</v>
      </c>
      <c r="T192" s="3"/>
      <c r="U192" s="3"/>
      <c r="V192" s="3"/>
      <c r="W192" s="3"/>
    </row>
    <row r="193" spans="1:31" x14ac:dyDescent="0.25">
      <c r="A193" s="2">
        <v>189</v>
      </c>
      <c r="B193" s="21" t="s">
        <v>227</v>
      </c>
      <c r="C193" s="4">
        <v>37932</v>
      </c>
      <c r="D193" s="33">
        <v>2003</v>
      </c>
      <c r="E193" s="34" t="s">
        <v>214</v>
      </c>
      <c r="F193" s="2" t="s">
        <v>177</v>
      </c>
      <c r="G193" s="2" t="s">
        <v>116</v>
      </c>
      <c r="I193" s="2"/>
      <c r="J193" s="2"/>
      <c r="K193" s="3">
        <v>-19430.18</v>
      </c>
      <c r="L193" s="3">
        <f t="shared" si="16"/>
        <v>385921.59999999992</v>
      </c>
      <c r="M193" s="3"/>
      <c r="N193" s="18"/>
      <c r="O193" s="3">
        <v>-19430.18</v>
      </c>
      <c r="P193" s="3">
        <f t="shared" si="15"/>
        <v>19477.13999999981</v>
      </c>
      <c r="R193" s="3"/>
      <c r="S193" s="3">
        <f t="shared" si="14"/>
        <v>0</v>
      </c>
      <c r="T193" s="3"/>
      <c r="U193" s="3"/>
      <c r="V193" s="3"/>
      <c r="W193" s="3"/>
    </row>
    <row r="194" spans="1:31" x14ac:dyDescent="0.25">
      <c r="A194" s="2">
        <v>190</v>
      </c>
      <c r="B194" s="21" t="s">
        <v>227</v>
      </c>
      <c r="C194" s="4">
        <v>37932</v>
      </c>
      <c r="D194" s="33">
        <v>2003</v>
      </c>
      <c r="E194" s="34" t="s">
        <v>134</v>
      </c>
      <c r="F194" s="2" t="s">
        <v>324</v>
      </c>
      <c r="G194" s="2" t="s">
        <v>316</v>
      </c>
      <c r="I194" s="2" t="s">
        <v>187</v>
      </c>
      <c r="J194" s="2"/>
      <c r="K194" s="3">
        <v>50000</v>
      </c>
      <c r="L194" s="3">
        <f t="shared" si="16"/>
        <v>435921.59999999992</v>
      </c>
      <c r="M194" s="3"/>
      <c r="N194" s="18"/>
      <c r="O194" s="3">
        <v>50000</v>
      </c>
      <c r="P194" s="3">
        <f t="shared" si="15"/>
        <v>69477.13999999981</v>
      </c>
      <c r="R194" s="3"/>
      <c r="S194" s="3">
        <f t="shared" si="14"/>
        <v>0</v>
      </c>
      <c r="T194" s="3"/>
      <c r="U194" s="3"/>
      <c r="V194" t="s">
        <v>432</v>
      </c>
      <c r="W194">
        <v>2003</v>
      </c>
      <c r="X194" t="s">
        <v>441</v>
      </c>
      <c r="Y194" s="65">
        <v>37960</v>
      </c>
      <c r="Z194" s="1">
        <v>50000</v>
      </c>
      <c r="AA194" s="1">
        <v>50000</v>
      </c>
      <c r="AB194" s="1">
        <v>1886949.42</v>
      </c>
      <c r="AC194" s="1">
        <v>50000</v>
      </c>
      <c r="AD194" t="s">
        <v>339</v>
      </c>
      <c r="AE194" t="s">
        <v>438</v>
      </c>
    </row>
    <row r="195" spans="1:31" x14ac:dyDescent="0.25">
      <c r="A195" s="2">
        <v>191</v>
      </c>
      <c r="B195" s="21" t="s">
        <v>227</v>
      </c>
      <c r="C195" s="4">
        <v>37973</v>
      </c>
      <c r="D195" s="33">
        <v>2003</v>
      </c>
      <c r="E195" s="34" t="s">
        <v>214</v>
      </c>
      <c r="F195" s="2" t="s">
        <v>257</v>
      </c>
      <c r="G195" s="2" t="s">
        <v>202</v>
      </c>
      <c r="I195" s="2"/>
      <c r="J195" s="2"/>
      <c r="K195" s="3">
        <v>-15125</v>
      </c>
      <c r="L195" s="3">
        <f t="shared" si="16"/>
        <v>420796.59999999992</v>
      </c>
      <c r="M195" s="3"/>
      <c r="N195" s="18"/>
      <c r="O195" s="3">
        <v>-15125</v>
      </c>
      <c r="P195" s="3">
        <f t="shared" si="15"/>
        <v>54352.13999999981</v>
      </c>
      <c r="R195" s="3"/>
      <c r="S195" s="3">
        <f t="shared" si="14"/>
        <v>0</v>
      </c>
      <c r="T195" s="3"/>
      <c r="U195" s="3"/>
      <c r="V195" s="3"/>
      <c r="W195" s="3"/>
    </row>
    <row r="196" spans="1:31" x14ac:dyDescent="0.25">
      <c r="A196" s="2">
        <v>192</v>
      </c>
      <c r="B196" s="21" t="s">
        <v>227</v>
      </c>
      <c r="C196" s="4">
        <v>37977</v>
      </c>
      <c r="D196" s="33">
        <v>2003</v>
      </c>
      <c r="E196" s="34" t="s">
        <v>214</v>
      </c>
      <c r="F196" s="2" t="s">
        <v>177</v>
      </c>
      <c r="G196" s="2" t="s">
        <v>33</v>
      </c>
      <c r="I196" s="2"/>
      <c r="J196" s="2"/>
      <c r="K196" s="3">
        <v>-12565.17</v>
      </c>
      <c r="L196" s="3">
        <f t="shared" si="16"/>
        <v>408231.42999999993</v>
      </c>
      <c r="M196" s="3"/>
      <c r="N196" s="18"/>
      <c r="O196" s="3">
        <v>-12565.17</v>
      </c>
      <c r="P196" s="3">
        <f t="shared" si="15"/>
        <v>41786.969999999812</v>
      </c>
      <c r="R196" s="3"/>
      <c r="S196" s="3">
        <f t="shared" si="14"/>
        <v>0</v>
      </c>
      <c r="T196" s="3"/>
      <c r="U196" s="3"/>
      <c r="V196" s="3"/>
      <c r="W196" s="3"/>
    </row>
    <row r="197" spans="1:31" x14ac:dyDescent="0.25">
      <c r="A197" s="2">
        <v>193</v>
      </c>
      <c r="B197" s="21" t="s">
        <v>227</v>
      </c>
      <c r="C197" s="4">
        <v>37977</v>
      </c>
      <c r="D197" s="33">
        <v>2003</v>
      </c>
      <c r="E197" s="34" t="s">
        <v>214</v>
      </c>
      <c r="F197" s="2" t="s">
        <v>177</v>
      </c>
      <c r="G197" s="2" t="s">
        <v>58</v>
      </c>
      <c r="I197" s="2"/>
      <c r="J197" s="2"/>
      <c r="K197" s="3">
        <v>-5646.51</v>
      </c>
      <c r="L197" s="3">
        <f t="shared" si="16"/>
        <v>402584.91999999993</v>
      </c>
      <c r="M197" s="3"/>
      <c r="N197" s="18"/>
      <c r="O197" s="3">
        <v>-5646.51</v>
      </c>
      <c r="P197" s="3">
        <f t="shared" si="15"/>
        <v>36140.45999999981</v>
      </c>
      <c r="R197" s="3"/>
      <c r="S197" s="3">
        <f t="shared" si="14"/>
        <v>0</v>
      </c>
      <c r="T197" s="3"/>
      <c r="U197" s="3"/>
      <c r="V197" s="3"/>
      <c r="W197" s="3"/>
    </row>
    <row r="198" spans="1:31" x14ac:dyDescent="0.25">
      <c r="A198" s="2">
        <v>194</v>
      </c>
      <c r="B198" s="21" t="s">
        <v>227</v>
      </c>
      <c r="C198" s="4">
        <v>37977</v>
      </c>
      <c r="D198" s="33">
        <v>2003</v>
      </c>
      <c r="E198" s="34" t="s">
        <v>214</v>
      </c>
      <c r="F198" s="2" t="s">
        <v>177</v>
      </c>
      <c r="G198" s="2" t="s">
        <v>58</v>
      </c>
      <c r="I198" s="2"/>
      <c r="J198" s="2"/>
      <c r="K198" s="3">
        <v>-7159.96</v>
      </c>
      <c r="L198" s="3">
        <f t="shared" si="16"/>
        <v>395424.9599999999</v>
      </c>
      <c r="M198" s="3">
        <v>395424.96</v>
      </c>
      <c r="N198" s="18"/>
      <c r="O198" s="3">
        <v>-7159.96</v>
      </c>
      <c r="P198" s="3">
        <f t="shared" si="15"/>
        <v>28980.499999999811</v>
      </c>
      <c r="R198" s="3"/>
      <c r="S198" s="3">
        <f t="shared" si="14"/>
        <v>0</v>
      </c>
      <c r="T198" s="3"/>
      <c r="U198" s="3"/>
      <c r="V198" s="3"/>
      <c r="W198" s="3"/>
    </row>
    <row r="199" spans="1:31" x14ac:dyDescent="0.25">
      <c r="A199" s="2">
        <v>195</v>
      </c>
      <c r="B199" s="21" t="s">
        <v>227</v>
      </c>
      <c r="C199" s="4">
        <v>37932</v>
      </c>
      <c r="D199" s="33">
        <v>2003</v>
      </c>
      <c r="E199" s="34" t="s">
        <v>76</v>
      </c>
      <c r="F199" s="2" t="s">
        <v>76</v>
      </c>
      <c r="G199" s="2" t="s">
        <v>76</v>
      </c>
      <c r="I199" s="2"/>
      <c r="J199" s="2"/>
      <c r="K199" s="3"/>
      <c r="L199" s="3">
        <f t="shared" si="16"/>
        <v>395424.9599999999</v>
      </c>
      <c r="M199" s="3"/>
      <c r="N199" s="3"/>
      <c r="O199" s="3">
        <v>283.51</v>
      </c>
      <c r="P199" s="3">
        <f t="shared" si="15"/>
        <v>29264.009999999809</v>
      </c>
      <c r="Q199" s="3">
        <v>29264.01</v>
      </c>
      <c r="R199" s="3"/>
      <c r="S199" s="3">
        <f t="shared" ref="S199:S262" si="17">+O199-K199</f>
        <v>283.51</v>
      </c>
      <c r="T199" s="3"/>
      <c r="U199" s="3"/>
      <c r="V199" s="3"/>
      <c r="W199" s="3"/>
    </row>
    <row r="200" spans="1:31" x14ac:dyDescent="0.25">
      <c r="A200" s="2">
        <v>196</v>
      </c>
      <c r="B200" s="21" t="s">
        <v>227</v>
      </c>
      <c r="C200" s="4">
        <v>38005</v>
      </c>
      <c r="D200" s="33">
        <v>2004</v>
      </c>
      <c r="E200" s="34" t="s">
        <v>214</v>
      </c>
      <c r="F200" s="2" t="s">
        <v>257</v>
      </c>
      <c r="G200" s="2" t="s">
        <v>190</v>
      </c>
      <c r="I200" s="2" t="s">
        <v>186</v>
      </c>
      <c r="J200" s="2"/>
      <c r="K200" s="3">
        <v>-125</v>
      </c>
      <c r="L200" s="3">
        <f t="shared" si="16"/>
        <v>395299.9599999999</v>
      </c>
      <c r="M200" s="3">
        <v>395299.96</v>
      </c>
      <c r="N200" s="3"/>
      <c r="O200" s="3">
        <v>-125</v>
      </c>
      <c r="P200" s="3">
        <f t="shared" si="15"/>
        <v>29139.009999999809</v>
      </c>
      <c r="Q200" s="3">
        <v>29139.01</v>
      </c>
      <c r="R200" s="3"/>
      <c r="S200" s="3">
        <f t="shared" si="17"/>
        <v>0</v>
      </c>
      <c r="T200" s="3"/>
      <c r="U200" s="3"/>
      <c r="V200" s="3"/>
      <c r="W200" s="3"/>
    </row>
    <row r="201" spans="1:31" x14ac:dyDescent="0.25">
      <c r="A201" s="2">
        <v>197</v>
      </c>
      <c r="B201" s="21" t="s">
        <v>227</v>
      </c>
      <c r="C201" s="4">
        <v>38007</v>
      </c>
      <c r="D201" s="33">
        <v>2004</v>
      </c>
      <c r="E201" s="34" t="s">
        <v>214</v>
      </c>
      <c r="F201" s="2" t="s">
        <v>177</v>
      </c>
      <c r="G201" s="2" t="s">
        <v>191</v>
      </c>
      <c r="I201" s="2" t="s">
        <v>193</v>
      </c>
      <c r="J201" s="2"/>
      <c r="K201" s="3">
        <v>-18150</v>
      </c>
      <c r="L201" s="3">
        <f t="shared" si="16"/>
        <v>377149.9599999999</v>
      </c>
      <c r="M201" s="3"/>
      <c r="N201" s="3"/>
      <c r="O201" s="3">
        <v>-18150</v>
      </c>
      <c r="P201" s="3">
        <f t="shared" si="15"/>
        <v>10989.009999999809</v>
      </c>
      <c r="R201" s="3"/>
      <c r="S201" s="3">
        <f t="shared" si="17"/>
        <v>0</v>
      </c>
      <c r="T201" s="3"/>
      <c r="U201" s="3"/>
      <c r="V201" s="3"/>
      <c r="W201" s="3"/>
    </row>
    <row r="202" spans="1:31" x14ac:dyDescent="0.25">
      <c r="A202" s="2">
        <v>198</v>
      </c>
      <c r="B202" s="21" t="s">
        <v>227</v>
      </c>
      <c r="C202" s="4">
        <v>38027</v>
      </c>
      <c r="D202" s="33">
        <v>2004</v>
      </c>
      <c r="E202" s="34" t="s">
        <v>237</v>
      </c>
      <c r="F202" s="2" t="s">
        <v>325</v>
      </c>
      <c r="G202" s="15" t="s">
        <v>337</v>
      </c>
      <c r="H202" s="15" t="s">
        <v>230</v>
      </c>
      <c r="I202" s="15" t="s">
        <v>176</v>
      </c>
      <c r="J202" s="2"/>
      <c r="K202" s="3"/>
      <c r="L202" s="3">
        <f t="shared" si="16"/>
        <v>377149.9599999999</v>
      </c>
      <c r="M202" s="3"/>
      <c r="N202" s="3"/>
      <c r="O202" s="3">
        <v>65000</v>
      </c>
      <c r="P202" s="3">
        <f t="shared" si="15"/>
        <v>75989.009999999806</v>
      </c>
      <c r="R202" s="3"/>
      <c r="S202" s="3">
        <f t="shared" si="17"/>
        <v>65000</v>
      </c>
      <c r="T202" s="3"/>
      <c r="U202" s="3"/>
      <c r="V202" s="3"/>
      <c r="W202" s="3"/>
    </row>
    <row r="203" spans="1:31" x14ac:dyDescent="0.25">
      <c r="A203" s="2">
        <v>199</v>
      </c>
      <c r="B203" s="21" t="s">
        <v>227</v>
      </c>
      <c r="C203" s="4">
        <v>38028</v>
      </c>
      <c r="D203" s="33">
        <v>2004</v>
      </c>
      <c r="E203" s="34" t="s">
        <v>214</v>
      </c>
      <c r="F203" s="2" t="s">
        <v>177</v>
      </c>
      <c r="G203" s="2" t="s">
        <v>191</v>
      </c>
      <c r="I203" s="2" t="s">
        <v>193</v>
      </c>
      <c r="J203" s="2"/>
      <c r="K203" s="3">
        <v>-30250</v>
      </c>
      <c r="L203" s="3">
        <f t="shared" si="16"/>
        <v>346899.9599999999</v>
      </c>
      <c r="M203" s="3"/>
      <c r="N203" s="3"/>
      <c r="O203" s="3">
        <v>-30250</v>
      </c>
      <c r="P203" s="3">
        <f t="shared" si="15"/>
        <v>45739.009999999806</v>
      </c>
      <c r="R203" s="3"/>
      <c r="S203" s="3">
        <f t="shared" si="17"/>
        <v>0</v>
      </c>
      <c r="T203" s="3"/>
      <c r="U203" s="3"/>
      <c r="V203" s="3"/>
      <c r="W203" s="3"/>
    </row>
    <row r="204" spans="1:31" x14ac:dyDescent="0.25">
      <c r="A204" s="2">
        <v>200</v>
      </c>
      <c r="B204" s="21" t="s">
        <v>227</v>
      </c>
      <c r="C204" s="4">
        <v>38028</v>
      </c>
      <c r="D204" s="33">
        <v>2004</v>
      </c>
      <c r="E204" s="34" t="s">
        <v>214</v>
      </c>
      <c r="F204" s="2" t="s">
        <v>177</v>
      </c>
      <c r="G204" s="2" t="s">
        <v>50</v>
      </c>
      <c r="I204" s="2" t="s">
        <v>192</v>
      </c>
      <c r="J204" s="2"/>
      <c r="K204" s="3">
        <v>-39325</v>
      </c>
      <c r="L204" s="3">
        <f t="shared" ref="L204:L257" si="18">+L203+K204</f>
        <v>307574.9599999999</v>
      </c>
      <c r="M204" s="3"/>
      <c r="N204" s="3"/>
      <c r="O204" s="3">
        <v>-39325</v>
      </c>
      <c r="P204" s="3">
        <f t="shared" si="15"/>
        <v>6414.0099999998056</v>
      </c>
      <c r="R204" s="3"/>
      <c r="S204" s="3">
        <f t="shared" si="17"/>
        <v>0</v>
      </c>
      <c r="T204" s="3"/>
      <c r="U204" s="3"/>
      <c r="V204" s="3"/>
      <c r="W204" s="3"/>
    </row>
    <row r="205" spans="1:31" x14ac:dyDescent="0.25">
      <c r="A205" s="2">
        <v>201</v>
      </c>
      <c r="B205" s="21" t="s">
        <v>227</v>
      </c>
      <c r="C205" s="4">
        <v>38051</v>
      </c>
      <c r="D205" s="33">
        <v>2004</v>
      </c>
      <c r="E205" s="34" t="s">
        <v>134</v>
      </c>
      <c r="F205" s="2" t="s">
        <v>324</v>
      </c>
      <c r="G205" s="2" t="s">
        <v>316</v>
      </c>
      <c r="I205" s="2" t="s">
        <v>187</v>
      </c>
      <c r="J205" s="2"/>
      <c r="K205" s="3">
        <v>100000</v>
      </c>
      <c r="L205" s="3">
        <f t="shared" si="18"/>
        <v>407574.9599999999</v>
      </c>
      <c r="M205" s="3"/>
      <c r="N205" s="3"/>
      <c r="O205" s="3">
        <v>100000</v>
      </c>
      <c r="P205" s="3">
        <f t="shared" si="15"/>
        <v>106414.00999999981</v>
      </c>
      <c r="R205" s="3"/>
      <c r="S205" s="3">
        <f t="shared" si="17"/>
        <v>0</v>
      </c>
      <c r="T205" s="3"/>
      <c r="U205" s="3"/>
      <c r="V205" t="s">
        <v>432</v>
      </c>
      <c r="W205">
        <v>2004</v>
      </c>
      <c r="X205" t="s">
        <v>441</v>
      </c>
      <c r="Y205" s="65">
        <v>38047</v>
      </c>
      <c r="Z205" s="1">
        <v>100000</v>
      </c>
      <c r="AA205" s="1">
        <v>100000</v>
      </c>
      <c r="AB205" s="1">
        <v>175000</v>
      </c>
      <c r="AC205" s="1">
        <v>100000</v>
      </c>
      <c r="AD205" t="s">
        <v>339</v>
      </c>
      <c r="AE205" t="s">
        <v>444</v>
      </c>
    </row>
    <row r="206" spans="1:31" x14ac:dyDescent="0.25">
      <c r="A206" s="2">
        <v>202</v>
      </c>
      <c r="B206" s="21" t="s">
        <v>227</v>
      </c>
      <c r="C206" s="4">
        <v>38054</v>
      </c>
      <c r="D206" s="33">
        <v>2004</v>
      </c>
      <c r="E206" s="34" t="s">
        <v>214</v>
      </c>
      <c r="F206" s="2" t="s">
        <v>177</v>
      </c>
      <c r="G206" s="2" t="s">
        <v>197</v>
      </c>
      <c r="I206" s="2"/>
      <c r="J206" s="2"/>
      <c r="K206" s="3">
        <v>-3046.49</v>
      </c>
      <c r="L206" s="3">
        <f t="shared" si="18"/>
        <v>404528.46999999991</v>
      </c>
      <c r="M206" s="3"/>
      <c r="N206" s="3"/>
      <c r="O206" s="3">
        <v>-3046.49</v>
      </c>
      <c r="P206" s="3">
        <f t="shared" ref="P206:P246" si="19">+P205+O206</f>
        <v>103367.5199999998</v>
      </c>
      <c r="R206" s="3"/>
      <c r="S206" s="3">
        <f t="shared" si="17"/>
        <v>0</v>
      </c>
      <c r="T206" s="3"/>
      <c r="U206" s="3"/>
      <c r="V206" s="3"/>
      <c r="W206" s="3"/>
    </row>
    <row r="207" spans="1:31" x14ac:dyDescent="0.25">
      <c r="A207" s="2">
        <v>203</v>
      </c>
      <c r="B207" s="21" t="s">
        <v>227</v>
      </c>
      <c r="C207" s="4">
        <v>38055</v>
      </c>
      <c r="D207" s="33">
        <v>2004</v>
      </c>
      <c r="E207" s="34" t="s">
        <v>214</v>
      </c>
      <c r="F207" s="2" t="s">
        <v>177</v>
      </c>
      <c r="G207" s="2" t="s">
        <v>161</v>
      </c>
      <c r="I207" s="2"/>
      <c r="J207" s="2"/>
      <c r="K207" s="3">
        <v>-61208.87</v>
      </c>
      <c r="L207" s="3">
        <f t="shared" si="18"/>
        <v>343319.59999999992</v>
      </c>
      <c r="M207" s="3"/>
      <c r="N207" s="3"/>
      <c r="O207" s="3">
        <v>-61208.87</v>
      </c>
      <c r="P207" s="3">
        <f t="shared" si="19"/>
        <v>42158.649999999798</v>
      </c>
      <c r="R207" s="3"/>
      <c r="S207" s="3">
        <f t="shared" si="17"/>
        <v>0</v>
      </c>
      <c r="T207" s="3"/>
      <c r="U207" s="3"/>
      <c r="V207" s="3"/>
      <c r="W207" s="3"/>
    </row>
    <row r="208" spans="1:31" x14ac:dyDescent="0.25">
      <c r="A208" s="2">
        <v>204</v>
      </c>
      <c r="B208" s="21" t="s">
        <v>227</v>
      </c>
      <c r="C208" s="4">
        <v>38055</v>
      </c>
      <c r="D208" s="33">
        <v>2004</v>
      </c>
      <c r="E208" s="34" t="s">
        <v>214</v>
      </c>
      <c r="F208" s="2" t="s">
        <v>177</v>
      </c>
      <c r="G208" s="2" t="s">
        <v>191</v>
      </c>
      <c r="I208" s="2" t="s">
        <v>193</v>
      </c>
      <c r="J208" s="2"/>
      <c r="K208" s="3">
        <v>-29983.8</v>
      </c>
      <c r="L208" s="3">
        <f t="shared" si="18"/>
        <v>313335.79999999993</v>
      </c>
      <c r="M208" s="3"/>
      <c r="N208" s="3"/>
      <c r="O208" s="3">
        <v>-29983.8</v>
      </c>
      <c r="P208" s="3">
        <f t="shared" si="19"/>
        <v>12174.849999999798</v>
      </c>
      <c r="R208" s="3"/>
      <c r="S208" s="3">
        <f t="shared" si="17"/>
        <v>0</v>
      </c>
      <c r="T208" s="3"/>
      <c r="U208" s="3"/>
      <c r="V208" s="3"/>
      <c r="W208" s="3"/>
    </row>
    <row r="209" spans="1:23" x14ac:dyDescent="0.25">
      <c r="A209" s="2">
        <v>205</v>
      </c>
      <c r="B209" s="21" t="s">
        <v>227</v>
      </c>
      <c r="C209" s="4">
        <v>38064</v>
      </c>
      <c r="D209" s="33">
        <v>2004</v>
      </c>
      <c r="E209" s="34" t="s">
        <v>237</v>
      </c>
      <c r="F209" s="2" t="s">
        <v>325</v>
      </c>
      <c r="G209" s="15" t="s">
        <v>337</v>
      </c>
      <c r="H209" s="15" t="s">
        <v>230</v>
      </c>
      <c r="I209" s="15" t="s">
        <v>176</v>
      </c>
      <c r="J209" s="2"/>
      <c r="K209" s="3"/>
      <c r="L209" s="3">
        <f t="shared" si="18"/>
        <v>313335.79999999993</v>
      </c>
      <c r="M209" s="3"/>
      <c r="O209" s="3">
        <v>-5000</v>
      </c>
      <c r="P209" s="3">
        <f t="shared" si="19"/>
        <v>7174.8499999997985</v>
      </c>
      <c r="R209" s="3"/>
      <c r="S209" s="3">
        <f t="shared" si="17"/>
        <v>-5000</v>
      </c>
      <c r="T209" s="3"/>
      <c r="U209" s="3"/>
      <c r="V209" s="3"/>
      <c r="W209" s="3"/>
    </row>
    <row r="210" spans="1:23" x14ac:dyDescent="0.25">
      <c r="A210" s="2">
        <v>206</v>
      </c>
      <c r="B210" s="21" t="s">
        <v>227</v>
      </c>
      <c r="C210" s="4">
        <v>38079</v>
      </c>
      <c r="D210" s="33">
        <v>2004</v>
      </c>
      <c r="E210" s="34" t="s">
        <v>214</v>
      </c>
      <c r="F210" s="2" t="s">
        <v>177</v>
      </c>
      <c r="G210" s="2" t="s">
        <v>191</v>
      </c>
      <c r="I210" s="2"/>
      <c r="J210" s="2"/>
      <c r="K210" s="3">
        <v>-6594.5</v>
      </c>
      <c r="L210" s="3">
        <f>+L208+K210</f>
        <v>306741.29999999993</v>
      </c>
      <c r="M210" s="3"/>
      <c r="N210" s="3"/>
      <c r="O210" s="3">
        <v>-6594.5</v>
      </c>
      <c r="P210" s="3">
        <f t="shared" si="19"/>
        <v>580.34999999979846</v>
      </c>
      <c r="R210" s="3"/>
      <c r="S210" s="3">
        <f t="shared" si="17"/>
        <v>0</v>
      </c>
      <c r="T210" s="3"/>
      <c r="U210" s="3"/>
      <c r="V210" s="3"/>
      <c r="W210" s="3"/>
    </row>
    <row r="211" spans="1:23" x14ac:dyDescent="0.25">
      <c r="A211" s="2">
        <v>207</v>
      </c>
      <c r="B211" s="21" t="s">
        <v>227</v>
      </c>
      <c r="C211" s="4">
        <v>38082</v>
      </c>
      <c r="D211" s="33">
        <v>2004</v>
      </c>
      <c r="E211" s="34" t="s">
        <v>134</v>
      </c>
      <c r="F211" s="2" t="s">
        <v>322</v>
      </c>
      <c r="G211" s="2" t="s">
        <v>244</v>
      </c>
      <c r="H211" s="2" t="s">
        <v>283</v>
      </c>
      <c r="I211" s="2" t="s">
        <v>119</v>
      </c>
      <c r="J211" s="2"/>
      <c r="K211" s="3">
        <v>23436</v>
      </c>
      <c r="L211" s="3">
        <f t="shared" si="18"/>
        <v>330177.29999999993</v>
      </c>
      <c r="M211" s="3"/>
      <c r="N211" s="3"/>
      <c r="O211" s="3">
        <v>23436</v>
      </c>
      <c r="P211" s="3">
        <f t="shared" si="19"/>
        <v>24016.349999999798</v>
      </c>
      <c r="R211" s="3"/>
      <c r="S211" s="3">
        <f t="shared" si="17"/>
        <v>0</v>
      </c>
      <c r="T211" s="3"/>
      <c r="U211" s="3"/>
      <c r="V211" s="3"/>
      <c r="W211" s="3"/>
    </row>
    <row r="212" spans="1:23" x14ac:dyDescent="0.25">
      <c r="A212" s="2">
        <v>208</v>
      </c>
      <c r="B212" s="21" t="s">
        <v>227</v>
      </c>
      <c r="C212" s="4">
        <v>38082</v>
      </c>
      <c r="D212" s="33">
        <v>2004</v>
      </c>
      <c r="E212" s="34" t="s">
        <v>214</v>
      </c>
      <c r="F212" s="2" t="s">
        <v>322</v>
      </c>
      <c r="G212" s="2" t="s">
        <v>185</v>
      </c>
      <c r="H212" s="2" t="s">
        <v>284</v>
      </c>
      <c r="I212" s="2"/>
      <c r="J212" s="2"/>
      <c r="K212" s="3">
        <v>-9372</v>
      </c>
      <c r="L212" s="3">
        <f t="shared" si="18"/>
        <v>320805.29999999993</v>
      </c>
      <c r="M212" s="3"/>
      <c r="N212" s="3"/>
      <c r="O212" s="3">
        <v>-9372</v>
      </c>
      <c r="P212" s="3">
        <f t="shared" si="19"/>
        <v>14644.349999999798</v>
      </c>
      <c r="R212" s="3"/>
      <c r="S212" s="3">
        <f t="shared" si="17"/>
        <v>0</v>
      </c>
      <c r="T212" s="3"/>
      <c r="U212" s="3"/>
      <c r="V212" s="3"/>
      <c r="W212" s="3"/>
    </row>
    <row r="213" spans="1:23" x14ac:dyDescent="0.25">
      <c r="A213" s="2">
        <v>209</v>
      </c>
      <c r="B213" s="21" t="s">
        <v>227</v>
      </c>
      <c r="C213" s="4">
        <v>38092</v>
      </c>
      <c r="D213" s="33">
        <v>2004</v>
      </c>
      <c r="E213" s="34" t="s">
        <v>214</v>
      </c>
      <c r="F213" s="2" t="s">
        <v>177</v>
      </c>
      <c r="G213" s="2" t="s">
        <v>105</v>
      </c>
      <c r="I213" s="2"/>
      <c r="J213" s="2"/>
      <c r="K213" s="3">
        <v>-4524.8</v>
      </c>
      <c r="L213" s="3">
        <f t="shared" si="18"/>
        <v>316280.49999999994</v>
      </c>
      <c r="M213" s="3"/>
      <c r="N213" s="3"/>
      <c r="O213" s="3">
        <v>-4524.8</v>
      </c>
      <c r="P213" s="3">
        <f t="shared" si="19"/>
        <v>10119.549999999799</v>
      </c>
      <c r="R213" s="3"/>
      <c r="S213" s="3">
        <f t="shared" si="17"/>
        <v>0</v>
      </c>
      <c r="T213" s="3"/>
      <c r="U213" s="3"/>
      <c r="V213" s="3"/>
      <c r="W213" s="3"/>
    </row>
    <row r="214" spans="1:23" x14ac:dyDescent="0.25">
      <c r="A214" s="2">
        <v>210</v>
      </c>
      <c r="B214" s="21" t="s">
        <v>227</v>
      </c>
      <c r="C214" s="4">
        <v>38370</v>
      </c>
      <c r="D214" s="33">
        <v>2004</v>
      </c>
      <c r="E214" s="34" t="s">
        <v>75</v>
      </c>
      <c r="F214" s="2" t="s">
        <v>93</v>
      </c>
      <c r="G214" s="2" t="s">
        <v>93</v>
      </c>
      <c r="H214" s="2" t="s">
        <v>124</v>
      </c>
      <c r="I214" s="2"/>
      <c r="J214" s="2"/>
      <c r="K214" s="3"/>
      <c r="L214" s="3">
        <f t="shared" ref="L214" si="20">+L213+K214</f>
        <v>316280.49999999994</v>
      </c>
      <c r="M214" s="3"/>
      <c r="O214" s="3">
        <v>-3000</v>
      </c>
      <c r="P214" s="3">
        <f t="shared" ref="P214:P216" si="21">+P213+O214</f>
        <v>7119.5499999997992</v>
      </c>
      <c r="R214" s="3"/>
      <c r="S214" s="3">
        <f t="shared" si="17"/>
        <v>-3000</v>
      </c>
      <c r="T214" s="3" t="str">
        <f>IF(S214&gt;0,S214,"")</f>
        <v/>
      </c>
      <c r="U214" s="3">
        <f>+O214</f>
        <v>-3000</v>
      </c>
      <c r="V214" s="3"/>
      <c r="W214" s="3"/>
    </row>
    <row r="215" spans="1:23" x14ac:dyDescent="0.25">
      <c r="A215" s="2">
        <v>211</v>
      </c>
      <c r="B215" s="21" t="s">
        <v>227</v>
      </c>
      <c r="C215" s="4">
        <v>38130</v>
      </c>
      <c r="D215" s="33">
        <v>2004</v>
      </c>
      <c r="E215" s="34" t="s">
        <v>214</v>
      </c>
      <c r="F215" s="2" t="s">
        <v>177</v>
      </c>
      <c r="G215" s="2" t="s">
        <v>191</v>
      </c>
      <c r="I215" s="2">
        <v>2869</v>
      </c>
      <c r="J215" s="2"/>
      <c r="K215" s="3">
        <v>-1974.72</v>
      </c>
      <c r="L215" s="3">
        <f>+L213+K215</f>
        <v>314305.77999999997</v>
      </c>
      <c r="M215" s="3"/>
      <c r="N215" s="3"/>
      <c r="O215" s="3">
        <v>-1974.72</v>
      </c>
      <c r="P215" s="3">
        <f t="shared" si="21"/>
        <v>5144.8299999997989</v>
      </c>
      <c r="R215" s="3"/>
      <c r="S215" s="3">
        <f t="shared" si="17"/>
        <v>0</v>
      </c>
      <c r="T215" s="3"/>
      <c r="U215" s="3"/>
      <c r="V215" s="3"/>
      <c r="W215" s="3"/>
    </row>
    <row r="216" spans="1:23" x14ac:dyDescent="0.25">
      <c r="A216" s="2">
        <v>212</v>
      </c>
      <c r="B216" s="21" t="s">
        <v>227</v>
      </c>
      <c r="C216" s="4">
        <v>38132</v>
      </c>
      <c r="D216" s="33">
        <v>2004</v>
      </c>
      <c r="E216" s="34" t="s">
        <v>214</v>
      </c>
      <c r="F216" s="2" t="s">
        <v>177</v>
      </c>
      <c r="G216" s="2" t="s">
        <v>58</v>
      </c>
      <c r="I216" s="2" t="s">
        <v>194</v>
      </c>
      <c r="J216" s="2"/>
      <c r="K216" s="3">
        <v>-301.14999999999998</v>
      </c>
      <c r="L216" s="3">
        <f t="shared" si="18"/>
        <v>314004.62999999995</v>
      </c>
      <c r="M216" s="3"/>
      <c r="N216" s="3"/>
      <c r="O216" s="3">
        <v>-301.14999999999998</v>
      </c>
      <c r="P216" s="3">
        <f t="shared" si="21"/>
        <v>4843.6799999997993</v>
      </c>
      <c r="R216" s="3"/>
      <c r="S216" s="3">
        <f t="shared" si="17"/>
        <v>0</v>
      </c>
      <c r="T216" s="3"/>
      <c r="U216" s="3"/>
      <c r="V216" s="3"/>
      <c r="W216" s="3"/>
    </row>
    <row r="217" spans="1:23" x14ac:dyDescent="0.25">
      <c r="A217" s="2">
        <v>213</v>
      </c>
      <c r="B217" s="21" t="s">
        <v>227</v>
      </c>
      <c r="C217" s="4">
        <v>38132</v>
      </c>
      <c r="D217" s="33">
        <v>2004</v>
      </c>
      <c r="E217" s="34" t="s">
        <v>214</v>
      </c>
      <c r="F217" s="2" t="s">
        <v>177</v>
      </c>
      <c r="G217" s="2" t="s">
        <v>116</v>
      </c>
      <c r="I217" s="2">
        <v>1674</v>
      </c>
      <c r="J217" s="2"/>
      <c r="K217" s="3">
        <v>-1649.31</v>
      </c>
      <c r="L217" s="3">
        <f t="shared" si="18"/>
        <v>312355.31999999995</v>
      </c>
      <c r="M217" s="3"/>
      <c r="N217" s="3"/>
      <c r="O217" s="3">
        <v>-1649.31</v>
      </c>
      <c r="P217" s="3">
        <f t="shared" si="19"/>
        <v>3194.3699999997993</v>
      </c>
      <c r="R217" s="3"/>
      <c r="S217" s="3">
        <f t="shared" si="17"/>
        <v>0</v>
      </c>
      <c r="T217" s="3"/>
      <c r="U217" s="3"/>
      <c r="V217" s="3"/>
      <c r="W217" s="3"/>
    </row>
    <row r="218" spans="1:23" x14ac:dyDescent="0.25">
      <c r="A218" s="2">
        <v>214</v>
      </c>
      <c r="B218" s="21" t="s">
        <v>227</v>
      </c>
      <c r="C218" s="4">
        <v>38147</v>
      </c>
      <c r="D218" s="33">
        <v>2004</v>
      </c>
      <c r="E218" s="34" t="s">
        <v>214</v>
      </c>
      <c r="F218" s="2" t="s">
        <v>257</v>
      </c>
      <c r="G218" s="2" t="s">
        <v>307</v>
      </c>
      <c r="I218" s="2"/>
      <c r="J218" s="2"/>
      <c r="K218" s="3">
        <v>-1119.25</v>
      </c>
      <c r="L218" s="3">
        <f t="shared" si="18"/>
        <v>311236.06999999995</v>
      </c>
      <c r="M218" s="3"/>
      <c r="N218" s="3"/>
      <c r="O218" s="3">
        <v>-1119.25</v>
      </c>
      <c r="P218" s="3">
        <f t="shared" si="19"/>
        <v>2075.1199999997993</v>
      </c>
      <c r="R218" s="3"/>
      <c r="S218" s="3">
        <f t="shared" si="17"/>
        <v>0</v>
      </c>
      <c r="T218" s="3"/>
      <c r="U218" s="3"/>
      <c r="V218" s="3"/>
      <c r="W218" s="3"/>
    </row>
    <row r="219" spans="1:23" x14ac:dyDescent="0.25">
      <c r="A219" s="2">
        <v>215</v>
      </c>
      <c r="B219" s="21" t="s">
        <v>227</v>
      </c>
      <c r="C219" s="4">
        <v>38154</v>
      </c>
      <c r="D219" s="33">
        <v>2004</v>
      </c>
      <c r="E219" s="34" t="s">
        <v>237</v>
      </c>
      <c r="F219" s="2" t="s">
        <v>325</v>
      </c>
      <c r="G219" s="15" t="s">
        <v>337</v>
      </c>
      <c r="H219" s="15" t="s">
        <v>230</v>
      </c>
      <c r="I219" s="15" t="s">
        <v>176</v>
      </c>
      <c r="J219" s="2"/>
      <c r="K219" s="3"/>
      <c r="L219" s="3">
        <f t="shared" si="18"/>
        <v>311236.06999999995</v>
      </c>
      <c r="M219" s="3"/>
      <c r="N219" s="3"/>
      <c r="O219" s="3">
        <v>70000</v>
      </c>
      <c r="P219" s="3">
        <f t="shared" si="19"/>
        <v>72075.119999999806</v>
      </c>
      <c r="R219" s="3"/>
      <c r="S219" s="3">
        <f t="shared" si="17"/>
        <v>70000</v>
      </c>
      <c r="T219" s="3"/>
      <c r="U219" s="3"/>
      <c r="V219" s="3"/>
      <c r="W219" s="3"/>
    </row>
    <row r="220" spans="1:23" x14ac:dyDescent="0.25">
      <c r="A220" s="2">
        <v>216</v>
      </c>
      <c r="B220" s="21" t="s">
        <v>227</v>
      </c>
      <c r="C220" s="4">
        <v>38159</v>
      </c>
      <c r="D220" s="33">
        <v>2004</v>
      </c>
      <c r="E220" s="34" t="s">
        <v>214</v>
      </c>
      <c r="F220" s="2" t="s">
        <v>177</v>
      </c>
      <c r="G220" s="2" t="s">
        <v>33</v>
      </c>
      <c r="I220" s="2"/>
      <c r="J220" s="2"/>
      <c r="K220" s="3">
        <v>-8072.77</v>
      </c>
      <c r="L220" s="3">
        <f t="shared" si="18"/>
        <v>303163.29999999993</v>
      </c>
      <c r="M220" s="3"/>
      <c r="N220" s="3"/>
      <c r="O220" s="3">
        <v>-8072.77</v>
      </c>
      <c r="P220" s="3">
        <f t="shared" si="19"/>
        <v>64002.349999999802</v>
      </c>
      <c r="R220" s="3"/>
      <c r="S220" s="3">
        <f t="shared" si="17"/>
        <v>0</v>
      </c>
      <c r="T220" s="3"/>
      <c r="U220" s="3"/>
      <c r="V220" s="3"/>
      <c r="W220" s="3"/>
    </row>
    <row r="221" spans="1:23" x14ac:dyDescent="0.25">
      <c r="A221" s="2">
        <v>217</v>
      </c>
      <c r="B221" s="21" t="s">
        <v>227</v>
      </c>
      <c r="C221" s="4">
        <v>38159</v>
      </c>
      <c r="D221" s="33">
        <v>2004</v>
      </c>
      <c r="E221" s="34" t="s">
        <v>214</v>
      </c>
      <c r="F221" s="2" t="s">
        <v>177</v>
      </c>
      <c r="G221" s="2" t="s">
        <v>33</v>
      </c>
      <c r="I221" s="2"/>
      <c r="J221" s="2"/>
      <c r="K221" s="3">
        <v>-9198.92</v>
      </c>
      <c r="L221" s="3">
        <f t="shared" si="18"/>
        <v>293964.37999999995</v>
      </c>
      <c r="M221" s="3"/>
      <c r="N221" s="3"/>
      <c r="O221" s="3">
        <v>-9198.92</v>
      </c>
      <c r="P221" s="3">
        <f t="shared" si="19"/>
        <v>54803.429999999804</v>
      </c>
      <c r="R221" s="3"/>
      <c r="S221" s="3">
        <f t="shared" si="17"/>
        <v>0</v>
      </c>
      <c r="T221" s="3"/>
      <c r="U221" s="3"/>
      <c r="V221" s="3"/>
      <c r="W221" s="3"/>
    </row>
    <row r="222" spans="1:23" x14ac:dyDescent="0.25">
      <c r="A222" s="2">
        <v>218</v>
      </c>
      <c r="B222" s="21" t="s">
        <v>227</v>
      </c>
      <c r="C222" s="4">
        <v>38159</v>
      </c>
      <c r="D222" s="33">
        <v>2004</v>
      </c>
      <c r="E222" s="34" t="s">
        <v>214</v>
      </c>
      <c r="F222" s="2" t="s">
        <v>177</v>
      </c>
      <c r="G222" s="2" t="s">
        <v>33</v>
      </c>
      <c r="I222" s="2"/>
      <c r="J222" s="2"/>
      <c r="K222" s="3">
        <v>-17454.55</v>
      </c>
      <c r="L222" s="3">
        <f t="shared" si="18"/>
        <v>276509.82999999996</v>
      </c>
      <c r="M222" s="3"/>
      <c r="N222" s="3"/>
      <c r="O222" s="3">
        <v>-17454.55</v>
      </c>
      <c r="P222" s="3">
        <f t="shared" si="19"/>
        <v>37348.879999999801</v>
      </c>
      <c r="R222" s="3"/>
      <c r="S222" s="3">
        <f t="shared" si="17"/>
        <v>0</v>
      </c>
      <c r="T222" s="3"/>
      <c r="U222" s="3"/>
      <c r="V222" s="3"/>
      <c r="W222" s="3"/>
    </row>
    <row r="223" spans="1:23" x14ac:dyDescent="0.25">
      <c r="A223" s="2">
        <v>219</v>
      </c>
      <c r="B223" s="21" t="s">
        <v>227</v>
      </c>
      <c r="C223" s="4">
        <v>38159</v>
      </c>
      <c r="D223" s="33">
        <v>2004</v>
      </c>
      <c r="E223" s="34" t="s">
        <v>214</v>
      </c>
      <c r="F223" s="2" t="s">
        <v>177</v>
      </c>
      <c r="G223" s="2" t="s">
        <v>58</v>
      </c>
      <c r="I223" s="2"/>
      <c r="J223" s="2"/>
      <c r="K223" s="3">
        <v>-8653.7199999999993</v>
      </c>
      <c r="L223" s="3">
        <f t="shared" si="18"/>
        <v>267856.11</v>
      </c>
      <c r="M223" s="3"/>
      <c r="N223" s="3"/>
      <c r="O223" s="3">
        <v>-8653.7199999999993</v>
      </c>
      <c r="P223" s="3">
        <f t="shared" si="19"/>
        <v>28695.1599999998</v>
      </c>
      <c r="R223" s="3"/>
      <c r="S223" s="3">
        <f t="shared" si="17"/>
        <v>0</v>
      </c>
      <c r="T223" s="3"/>
      <c r="U223" s="3"/>
      <c r="V223" s="3"/>
      <c r="W223" s="3"/>
    </row>
    <row r="224" spans="1:23" x14ac:dyDescent="0.25">
      <c r="A224" s="2">
        <v>220</v>
      </c>
      <c r="B224" s="21" t="s">
        <v>227</v>
      </c>
      <c r="C224" s="4">
        <v>38163</v>
      </c>
      <c r="D224" s="33">
        <v>2004</v>
      </c>
      <c r="E224" s="34" t="s">
        <v>214</v>
      </c>
      <c r="F224" s="2" t="s">
        <v>177</v>
      </c>
      <c r="G224" s="2" t="s">
        <v>161</v>
      </c>
      <c r="I224" s="2">
        <v>6969</v>
      </c>
      <c r="J224" s="2"/>
      <c r="K224" s="3">
        <v>-25000</v>
      </c>
      <c r="L224" s="3">
        <f t="shared" si="18"/>
        <v>242856.11</v>
      </c>
      <c r="M224" s="3"/>
      <c r="N224" s="3"/>
      <c r="O224" s="3">
        <v>-25000</v>
      </c>
      <c r="P224" s="3">
        <f t="shared" si="19"/>
        <v>3695.1599999997998</v>
      </c>
      <c r="R224" s="3"/>
      <c r="S224" s="3">
        <f t="shared" si="17"/>
        <v>0</v>
      </c>
      <c r="T224" s="3"/>
      <c r="U224" s="3"/>
      <c r="V224" s="3"/>
      <c r="W224" s="3"/>
    </row>
    <row r="225" spans="1:31" x14ac:dyDescent="0.25">
      <c r="A225" s="2">
        <v>221</v>
      </c>
      <c r="B225" s="21" t="s">
        <v>227</v>
      </c>
      <c r="C225" s="4">
        <v>38174</v>
      </c>
      <c r="D225" s="33">
        <v>2004</v>
      </c>
      <c r="E225" s="36" t="s">
        <v>188</v>
      </c>
      <c r="F225" s="2" t="s">
        <v>324</v>
      </c>
      <c r="G225" s="2" t="s">
        <v>313</v>
      </c>
      <c r="H225" s="2" t="s">
        <v>91</v>
      </c>
      <c r="I225" s="7">
        <v>1420253687</v>
      </c>
      <c r="J225" s="2"/>
      <c r="K225" s="3">
        <v>50000</v>
      </c>
      <c r="L225" s="13">
        <f t="shared" si="18"/>
        <v>292856.11</v>
      </c>
      <c r="M225" s="13"/>
      <c r="N225" s="13"/>
      <c r="O225" s="3">
        <v>50000</v>
      </c>
      <c r="P225" s="3">
        <f t="shared" si="19"/>
        <v>53695.1599999998</v>
      </c>
      <c r="R225" s="3"/>
      <c r="S225" s="3">
        <f t="shared" si="17"/>
        <v>0</v>
      </c>
      <c r="T225" s="3"/>
      <c r="U225" s="3"/>
      <c r="V225" t="s">
        <v>432</v>
      </c>
      <c r="W225">
        <v>2004</v>
      </c>
      <c r="X225" t="s">
        <v>445</v>
      </c>
      <c r="Y225" s="65">
        <v>38170</v>
      </c>
      <c r="Z225" s="1">
        <v>50000</v>
      </c>
      <c r="AA225" s="1">
        <v>50000</v>
      </c>
      <c r="AB225" s="1">
        <v>225000</v>
      </c>
      <c r="AC225" s="1">
        <v>50000</v>
      </c>
      <c r="AD225" t="s">
        <v>339</v>
      </c>
      <c r="AE225" t="s">
        <v>444</v>
      </c>
    </row>
    <row r="226" spans="1:31" x14ac:dyDescent="0.25">
      <c r="A226" s="2">
        <v>222</v>
      </c>
      <c r="B226" s="21" t="s">
        <v>227</v>
      </c>
      <c r="C226" s="4">
        <v>38175</v>
      </c>
      <c r="D226" s="33">
        <v>2004</v>
      </c>
      <c r="E226" s="34" t="s">
        <v>214</v>
      </c>
      <c r="F226" s="2" t="s">
        <v>177</v>
      </c>
      <c r="G226" s="2" t="s">
        <v>33</v>
      </c>
      <c r="I226" s="2"/>
      <c r="J226" s="2"/>
      <c r="K226" s="3">
        <v>-966.62</v>
      </c>
      <c r="L226" s="3">
        <f t="shared" si="18"/>
        <v>291889.49</v>
      </c>
      <c r="M226" s="3"/>
      <c r="N226" s="3"/>
      <c r="O226" s="3">
        <v>-966.62</v>
      </c>
      <c r="P226" s="3">
        <f t="shared" si="19"/>
        <v>52728.539999999797</v>
      </c>
      <c r="R226" s="3"/>
      <c r="S226" s="3">
        <f t="shared" si="17"/>
        <v>0</v>
      </c>
      <c r="T226" s="3"/>
      <c r="U226" s="3"/>
      <c r="V226" s="3"/>
      <c r="W226" s="3"/>
    </row>
    <row r="227" spans="1:31" x14ac:dyDescent="0.25">
      <c r="A227" s="2">
        <v>223</v>
      </c>
      <c r="B227" s="21" t="s">
        <v>227</v>
      </c>
      <c r="C227" s="4">
        <v>38175</v>
      </c>
      <c r="D227" s="33">
        <v>2004</v>
      </c>
      <c r="E227" s="34" t="s">
        <v>214</v>
      </c>
      <c r="F227" s="2" t="s">
        <v>177</v>
      </c>
      <c r="G227" s="2" t="s">
        <v>161</v>
      </c>
      <c r="I227" s="2"/>
      <c r="J227" s="2"/>
      <c r="K227" s="3">
        <v>-2378.81</v>
      </c>
      <c r="L227" s="3">
        <f t="shared" si="18"/>
        <v>289510.68</v>
      </c>
      <c r="M227" s="3"/>
      <c r="N227" s="3"/>
      <c r="O227" s="3">
        <v>-2378.81</v>
      </c>
      <c r="P227" s="3">
        <f t="shared" si="19"/>
        <v>50349.729999999799</v>
      </c>
      <c r="R227" s="3"/>
      <c r="S227" s="3">
        <f t="shared" si="17"/>
        <v>0</v>
      </c>
      <c r="T227" s="3"/>
      <c r="U227" s="3"/>
      <c r="V227" s="3"/>
      <c r="W227" s="3"/>
    </row>
    <row r="228" spans="1:31" x14ac:dyDescent="0.25">
      <c r="A228" s="2">
        <v>224</v>
      </c>
      <c r="B228" s="21" t="s">
        <v>227</v>
      </c>
      <c r="C228" s="4">
        <v>38175</v>
      </c>
      <c r="D228" s="33">
        <v>2004</v>
      </c>
      <c r="E228" s="34" t="s">
        <v>214</v>
      </c>
      <c r="F228" s="2" t="s">
        <v>177</v>
      </c>
      <c r="G228" s="2" t="s">
        <v>59</v>
      </c>
      <c r="I228" s="2"/>
      <c r="J228" s="2"/>
      <c r="K228" s="3">
        <v>-1573</v>
      </c>
      <c r="L228" s="3">
        <f t="shared" si="18"/>
        <v>287937.68</v>
      </c>
      <c r="M228" s="3"/>
      <c r="N228" s="3"/>
      <c r="O228" s="3">
        <v>-1573</v>
      </c>
      <c r="P228" s="3">
        <f t="shared" si="19"/>
        <v>48776.729999999799</v>
      </c>
      <c r="R228" s="3"/>
      <c r="S228" s="3">
        <f t="shared" si="17"/>
        <v>0</v>
      </c>
      <c r="T228" s="3"/>
      <c r="U228" s="3"/>
      <c r="V228" s="3"/>
      <c r="W228" s="3"/>
    </row>
    <row r="229" spans="1:31" x14ac:dyDescent="0.25">
      <c r="A229" s="2">
        <v>225</v>
      </c>
      <c r="B229" s="21" t="s">
        <v>227</v>
      </c>
      <c r="C229" s="4">
        <v>38175</v>
      </c>
      <c r="D229" s="33">
        <v>2004</v>
      </c>
      <c r="E229" s="34" t="s">
        <v>214</v>
      </c>
      <c r="F229" s="2" t="s">
        <v>177</v>
      </c>
      <c r="G229" s="2" t="s">
        <v>58</v>
      </c>
      <c r="I229" s="2"/>
      <c r="J229" s="2"/>
      <c r="K229" s="3">
        <v>-1312.85</v>
      </c>
      <c r="L229" s="3">
        <f t="shared" si="18"/>
        <v>286624.83</v>
      </c>
      <c r="M229" s="3"/>
      <c r="N229" s="3"/>
      <c r="O229" s="3">
        <v>-1312.85</v>
      </c>
      <c r="P229" s="3">
        <f t="shared" si="19"/>
        <v>47463.879999999801</v>
      </c>
      <c r="R229" s="3"/>
      <c r="S229" s="3">
        <f t="shared" si="17"/>
        <v>0</v>
      </c>
      <c r="T229" s="3"/>
      <c r="U229" s="3"/>
      <c r="V229" s="3"/>
      <c r="W229" s="3"/>
    </row>
    <row r="230" spans="1:31" x14ac:dyDescent="0.25">
      <c r="A230" s="2">
        <v>226</v>
      </c>
      <c r="B230" s="21" t="s">
        <v>227</v>
      </c>
      <c r="C230" s="4">
        <v>38175</v>
      </c>
      <c r="D230" s="33">
        <v>2004</v>
      </c>
      <c r="E230" s="34" t="s">
        <v>214</v>
      </c>
      <c r="F230" s="2" t="s">
        <v>177</v>
      </c>
      <c r="G230" s="2" t="s">
        <v>189</v>
      </c>
      <c r="I230" s="2"/>
      <c r="J230" s="2"/>
      <c r="K230" s="3">
        <v>-3538.04</v>
      </c>
      <c r="L230" s="3">
        <f t="shared" si="18"/>
        <v>283086.79000000004</v>
      </c>
      <c r="M230" s="3"/>
      <c r="N230" s="3"/>
      <c r="O230" s="3">
        <v>-3538.04</v>
      </c>
      <c r="P230" s="3">
        <f t="shared" si="19"/>
        <v>43925.8399999998</v>
      </c>
      <c r="R230" s="3"/>
      <c r="S230" s="3">
        <f t="shared" si="17"/>
        <v>0</v>
      </c>
      <c r="T230" s="3"/>
      <c r="U230" s="3"/>
      <c r="V230" s="3"/>
      <c r="W230" s="3"/>
    </row>
    <row r="231" spans="1:31" x14ac:dyDescent="0.25">
      <c r="A231" s="2">
        <v>227</v>
      </c>
      <c r="B231" s="21" t="s">
        <v>227</v>
      </c>
      <c r="C231" s="4">
        <v>38175</v>
      </c>
      <c r="D231" s="33">
        <v>2004</v>
      </c>
      <c r="E231" s="34" t="s">
        <v>214</v>
      </c>
      <c r="F231" s="2" t="s">
        <v>177</v>
      </c>
      <c r="G231" s="2" t="s">
        <v>59</v>
      </c>
      <c r="I231" s="2"/>
      <c r="J231" s="2"/>
      <c r="K231" s="3">
        <v>-15730</v>
      </c>
      <c r="L231" s="3">
        <f t="shared" si="18"/>
        <v>267356.79000000004</v>
      </c>
      <c r="M231" s="3"/>
      <c r="N231" s="3"/>
      <c r="O231" s="3">
        <v>-15730</v>
      </c>
      <c r="P231" s="3">
        <f t="shared" si="19"/>
        <v>28195.8399999998</v>
      </c>
      <c r="R231" s="3"/>
      <c r="S231" s="3">
        <f t="shared" si="17"/>
        <v>0</v>
      </c>
      <c r="T231" s="3"/>
      <c r="U231" s="3"/>
      <c r="V231" s="3"/>
      <c r="W231" s="3"/>
    </row>
    <row r="232" spans="1:31" x14ac:dyDescent="0.25">
      <c r="A232" s="2">
        <v>228</v>
      </c>
      <c r="B232" s="21" t="s">
        <v>227</v>
      </c>
      <c r="C232" s="4">
        <v>38175</v>
      </c>
      <c r="D232" s="33">
        <v>2004</v>
      </c>
      <c r="E232" s="34" t="s">
        <v>214</v>
      </c>
      <c r="F232" s="2" t="s">
        <v>177</v>
      </c>
      <c r="G232" s="2" t="s">
        <v>161</v>
      </c>
      <c r="I232" s="2"/>
      <c r="J232" s="2"/>
      <c r="K232" s="3">
        <v>-3053.1</v>
      </c>
      <c r="L232" s="3">
        <f t="shared" si="18"/>
        <v>264303.69000000006</v>
      </c>
      <c r="M232" s="3"/>
      <c r="N232" s="3"/>
      <c r="O232" s="3">
        <v>-3053.1</v>
      </c>
      <c r="P232" s="3">
        <f t="shared" si="19"/>
        <v>25142.739999999802</v>
      </c>
      <c r="R232" s="3"/>
      <c r="S232" s="3">
        <f t="shared" si="17"/>
        <v>0</v>
      </c>
      <c r="T232" s="3"/>
      <c r="U232" s="3"/>
      <c r="V232" s="3"/>
      <c r="W232" s="3"/>
    </row>
    <row r="233" spans="1:31" x14ac:dyDescent="0.25">
      <c r="A233" s="2">
        <v>229</v>
      </c>
      <c r="B233" s="21" t="s">
        <v>227</v>
      </c>
      <c r="C233" s="4">
        <v>38175</v>
      </c>
      <c r="D233" s="33">
        <v>2004</v>
      </c>
      <c r="E233" s="34" t="s">
        <v>214</v>
      </c>
      <c r="F233" s="2" t="s">
        <v>177</v>
      </c>
      <c r="G233" s="2" t="s">
        <v>161</v>
      </c>
      <c r="I233" s="2"/>
      <c r="J233" s="2"/>
      <c r="K233" s="3">
        <v>-5471.12</v>
      </c>
      <c r="L233" s="3">
        <f t="shared" si="18"/>
        <v>258832.57000000007</v>
      </c>
      <c r="M233" s="3"/>
      <c r="N233" s="3"/>
      <c r="O233" s="3">
        <v>-5471.12</v>
      </c>
      <c r="P233" s="3">
        <f t="shared" si="19"/>
        <v>19671.619999999803</v>
      </c>
      <c r="R233" s="3"/>
      <c r="S233" s="3">
        <f t="shared" si="17"/>
        <v>0</v>
      </c>
      <c r="T233" s="3"/>
      <c r="U233" s="3"/>
      <c r="V233" s="3"/>
      <c r="W233" s="3"/>
    </row>
    <row r="234" spans="1:31" x14ac:dyDescent="0.25">
      <c r="A234" s="2">
        <v>230</v>
      </c>
      <c r="B234" s="21" t="s">
        <v>227</v>
      </c>
      <c r="C234" s="4">
        <v>38175</v>
      </c>
      <c r="D234" s="33">
        <v>2004</v>
      </c>
      <c r="E234" s="34" t="s">
        <v>214</v>
      </c>
      <c r="F234" s="2" t="s">
        <v>177</v>
      </c>
      <c r="G234" s="2" t="s">
        <v>33</v>
      </c>
      <c r="I234" s="2"/>
      <c r="J234" s="2"/>
      <c r="K234" s="3">
        <v>-4246.8500000000004</v>
      </c>
      <c r="L234" s="3">
        <f t="shared" si="18"/>
        <v>254585.72000000006</v>
      </c>
      <c r="M234" s="3"/>
      <c r="N234" s="3"/>
      <c r="O234" s="3">
        <v>-4246.8500000000004</v>
      </c>
      <c r="P234" s="3">
        <f t="shared" si="19"/>
        <v>15424.769999999802</v>
      </c>
      <c r="R234" s="3"/>
      <c r="S234" s="3">
        <f t="shared" si="17"/>
        <v>0</v>
      </c>
      <c r="T234" s="3"/>
      <c r="U234" s="3"/>
      <c r="V234" s="3"/>
      <c r="W234" s="3"/>
    </row>
    <row r="235" spans="1:31" x14ac:dyDescent="0.25">
      <c r="A235" s="2">
        <v>231</v>
      </c>
      <c r="B235" s="21" t="s">
        <v>227</v>
      </c>
      <c r="C235" s="4">
        <v>38210</v>
      </c>
      <c r="D235" s="33">
        <v>2004</v>
      </c>
      <c r="E235" s="34" t="s">
        <v>214</v>
      </c>
      <c r="F235" s="2" t="s">
        <v>177</v>
      </c>
      <c r="G235" s="2" t="s">
        <v>84</v>
      </c>
      <c r="I235" s="2"/>
      <c r="J235" s="2"/>
      <c r="K235" s="3">
        <v>-382.36</v>
      </c>
      <c r="L235" s="3">
        <f t="shared" si="18"/>
        <v>254203.36000000007</v>
      </c>
      <c r="M235" s="3"/>
      <c r="N235" s="3"/>
      <c r="O235" s="3">
        <v>-382.36</v>
      </c>
      <c r="P235" s="3">
        <f t="shared" si="19"/>
        <v>15042.409999999802</v>
      </c>
      <c r="R235" s="3"/>
      <c r="S235" s="3">
        <f t="shared" si="17"/>
        <v>0</v>
      </c>
      <c r="T235" s="3"/>
      <c r="U235" s="3"/>
      <c r="V235" s="3"/>
      <c r="W235" s="3"/>
    </row>
    <row r="236" spans="1:31" x14ac:dyDescent="0.25">
      <c r="A236" s="2">
        <v>232</v>
      </c>
      <c r="B236" s="21" t="s">
        <v>227</v>
      </c>
      <c r="C236" s="4">
        <v>38210</v>
      </c>
      <c r="D236" s="33">
        <v>2004</v>
      </c>
      <c r="E236" s="34" t="s">
        <v>214</v>
      </c>
      <c r="F236" s="2" t="s">
        <v>177</v>
      </c>
      <c r="G236" s="2" t="s">
        <v>59</v>
      </c>
      <c r="I236" s="2"/>
      <c r="J236" s="2"/>
      <c r="K236" s="3">
        <v>-6160.11</v>
      </c>
      <c r="L236" s="3">
        <f t="shared" si="18"/>
        <v>248043.25000000009</v>
      </c>
      <c r="M236" s="3"/>
      <c r="N236" s="3"/>
      <c r="O236" s="3">
        <v>-6160.11</v>
      </c>
      <c r="P236" s="3">
        <f t="shared" si="19"/>
        <v>8882.2999999998028</v>
      </c>
      <c r="R236" s="3"/>
      <c r="S236" s="3">
        <f t="shared" si="17"/>
        <v>0</v>
      </c>
      <c r="T236" s="3"/>
      <c r="U236" s="3"/>
      <c r="V236" s="3"/>
      <c r="W236" s="3"/>
    </row>
    <row r="237" spans="1:31" x14ac:dyDescent="0.25">
      <c r="A237" s="2">
        <v>233</v>
      </c>
      <c r="B237" s="21" t="s">
        <v>227</v>
      </c>
      <c r="C237" s="4">
        <v>38210</v>
      </c>
      <c r="D237" s="33">
        <v>2004</v>
      </c>
      <c r="E237" s="34" t="s">
        <v>214</v>
      </c>
      <c r="F237" s="2" t="s">
        <v>177</v>
      </c>
      <c r="G237" s="2" t="s">
        <v>59</v>
      </c>
      <c r="I237" s="2"/>
      <c r="J237" s="2"/>
      <c r="K237" s="3">
        <v>-2705.56</v>
      </c>
      <c r="L237" s="3">
        <f t="shared" si="18"/>
        <v>245337.69000000009</v>
      </c>
      <c r="M237" s="3"/>
      <c r="N237" s="3"/>
      <c r="O237" s="3">
        <v>-2705.56</v>
      </c>
      <c r="P237" s="3">
        <f t="shared" si="19"/>
        <v>6176.7399999998033</v>
      </c>
      <c r="R237" s="3"/>
      <c r="S237" s="3">
        <f t="shared" si="17"/>
        <v>0</v>
      </c>
      <c r="T237" s="3"/>
      <c r="U237" s="3"/>
      <c r="V237" s="3"/>
      <c r="W237" s="3"/>
    </row>
    <row r="238" spans="1:31" x14ac:dyDescent="0.25">
      <c r="A238" s="2">
        <v>234</v>
      </c>
      <c r="B238" s="21" t="s">
        <v>227</v>
      </c>
      <c r="C238" s="4">
        <v>38223</v>
      </c>
      <c r="D238" s="33">
        <v>2004</v>
      </c>
      <c r="E238" s="34" t="s">
        <v>237</v>
      </c>
      <c r="F238" s="2" t="s">
        <v>325</v>
      </c>
      <c r="G238" s="15" t="s">
        <v>337</v>
      </c>
      <c r="H238" s="15" t="s">
        <v>230</v>
      </c>
      <c r="I238" s="15" t="s">
        <v>176</v>
      </c>
      <c r="J238" s="15"/>
      <c r="K238" s="13"/>
      <c r="L238" s="3">
        <f t="shared" si="18"/>
        <v>245337.69000000009</v>
      </c>
      <c r="M238" s="13"/>
      <c r="N238" s="13"/>
      <c r="O238" s="13">
        <v>-5000</v>
      </c>
      <c r="P238" s="3">
        <f t="shared" si="19"/>
        <v>1176.7399999998033</v>
      </c>
      <c r="Q238" s="3">
        <v>1176.74</v>
      </c>
      <c r="R238" s="3"/>
      <c r="S238" s="3">
        <f t="shared" si="17"/>
        <v>-5000</v>
      </c>
      <c r="T238" s="3"/>
      <c r="U238" s="3"/>
      <c r="V238" s="3"/>
      <c r="W238" s="3"/>
    </row>
    <row r="239" spans="1:31" x14ac:dyDescent="0.25">
      <c r="A239" s="2">
        <v>235</v>
      </c>
      <c r="B239" s="21" t="s">
        <v>227</v>
      </c>
      <c r="C239" s="4">
        <v>38268</v>
      </c>
      <c r="D239" s="33">
        <v>2004</v>
      </c>
      <c r="E239" s="34" t="s">
        <v>134</v>
      </c>
      <c r="F239" s="2" t="s">
        <v>324</v>
      </c>
      <c r="G239" s="2" t="s">
        <v>316</v>
      </c>
      <c r="I239" s="2" t="s">
        <v>187</v>
      </c>
      <c r="J239" s="2"/>
      <c r="K239" s="3">
        <v>50000</v>
      </c>
      <c r="L239" s="3">
        <f t="shared" si="18"/>
        <v>295337.69000000006</v>
      </c>
      <c r="M239" s="3"/>
      <c r="N239" s="3"/>
      <c r="O239" s="3">
        <v>50000</v>
      </c>
      <c r="P239" s="3">
        <f t="shared" si="19"/>
        <v>51176.739999999802</v>
      </c>
      <c r="R239" s="3"/>
      <c r="S239" s="3">
        <f t="shared" si="17"/>
        <v>0</v>
      </c>
      <c r="T239" s="3"/>
      <c r="U239" s="3"/>
      <c r="V239" t="s">
        <v>432</v>
      </c>
      <c r="W239">
        <v>2004</v>
      </c>
      <c r="X239" t="s">
        <v>441</v>
      </c>
      <c r="Y239" s="65">
        <v>38261</v>
      </c>
      <c r="Z239" s="1">
        <v>50000</v>
      </c>
      <c r="AA239" s="1">
        <v>50000</v>
      </c>
      <c r="AB239" s="1">
        <v>75000</v>
      </c>
      <c r="AC239" s="1">
        <v>50000</v>
      </c>
      <c r="AD239" t="s">
        <v>339</v>
      </c>
      <c r="AE239" t="s">
        <v>444</v>
      </c>
    </row>
    <row r="240" spans="1:31" x14ac:dyDescent="0.25">
      <c r="A240" s="2">
        <v>236</v>
      </c>
      <c r="B240" s="21" t="s">
        <v>227</v>
      </c>
      <c r="C240" s="4">
        <v>38272</v>
      </c>
      <c r="D240" s="33">
        <v>2004</v>
      </c>
      <c r="E240" s="34" t="s">
        <v>237</v>
      </c>
      <c r="F240" s="2" t="s">
        <v>325</v>
      </c>
      <c r="G240" s="15" t="s">
        <v>337</v>
      </c>
      <c r="H240" s="15" t="s">
        <v>230</v>
      </c>
      <c r="I240" s="15" t="s">
        <v>176</v>
      </c>
      <c r="J240" s="15"/>
      <c r="K240" s="13"/>
      <c r="L240" s="3">
        <f t="shared" si="18"/>
        <v>295337.69000000006</v>
      </c>
      <c r="M240" s="13"/>
      <c r="N240" s="13"/>
      <c r="O240" s="13">
        <v>-15000</v>
      </c>
      <c r="P240" s="3">
        <f t="shared" si="19"/>
        <v>36176.739999999802</v>
      </c>
      <c r="Q240" s="3">
        <v>36176.74</v>
      </c>
      <c r="R240" s="3"/>
      <c r="S240" s="3">
        <f t="shared" si="17"/>
        <v>-15000</v>
      </c>
      <c r="T240" s="3"/>
      <c r="U240" s="3"/>
      <c r="V240" s="3"/>
      <c r="W240" s="3"/>
    </row>
    <row r="241" spans="1:31" x14ac:dyDescent="0.25">
      <c r="A241" s="2">
        <v>237</v>
      </c>
      <c r="B241" s="21" t="s">
        <v>227</v>
      </c>
      <c r="C241" s="4">
        <v>38272</v>
      </c>
      <c r="D241" s="33">
        <v>2004</v>
      </c>
      <c r="E241" s="34" t="s">
        <v>214</v>
      </c>
      <c r="F241" s="2" t="s">
        <v>177</v>
      </c>
      <c r="G241" s="2" t="s">
        <v>33</v>
      </c>
      <c r="I241" s="2"/>
      <c r="J241" s="2"/>
      <c r="K241" s="3">
        <v>-6043.11</v>
      </c>
      <c r="L241" s="3">
        <f t="shared" si="18"/>
        <v>289294.58000000007</v>
      </c>
      <c r="M241" s="3"/>
      <c r="N241" s="3"/>
      <c r="O241" s="3">
        <v>-6043.11</v>
      </c>
      <c r="P241" s="3">
        <f t="shared" si="19"/>
        <v>30133.629999999801</v>
      </c>
      <c r="R241" s="3"/>
      <c r="S241" s="3">
        <f t="shared" si="17"/>
        <v>0</v>
      </c>
      <c r="T241" s="3"/>
      <c r="U241" s="3"/>
      <c r="V241" s="3"/>
      <c r="W241" s="3"/>
    </row>
    <row r="242" spans="1:31" x14ac:dyDescent="0.25">
      <c r="A242" s="2">
        <v>238</v>
      </c>
      <c r="B242" s="21" t="s">
        <v>227</v>
      </c>
      <c r="C242" s="4">
        <v>38272</v>
      </c>
      <c r="D242" s="33">
        <v>2004</v>
      </c>
      <c r="E242" s="34" t="s">
        <v>214</v>
      </c>
      <c r="F242" s="2" t="s">
        <v>177</v>
      </c>
      <c r="G242" s="2" t="s">
        <v>161</v>
      </c>
      <c r="I242" s="2"/>
      <c r="J242" s="2"/>
      <c r="K242" s="3">
        <v>-9043.5</v>
      </c>
      <c r="L242" s="3">
        <f t="shared" si="18"/>
        <v>280251.08000000007</v>
      </c>
      <c r="M242" s="3"/>
      <c r="N242" s="3"/>
      <c r="O242" s="3">
        <v>-9043.5</v>
      </c>
      <c r="P242" s="3">
        <f t="shared" si="19"/>
        <v>21090.129999999801</v>
      </c>
      <c r="R242" s="3"/>
      <c r="S242" s="3">
        <f t="shared" si="17"/>
        <v>0</v>
      </c>
      <c r="T242" s="3"/>
      <c r="U242" s="3"/>
      <c r="V242" s="3"/>
      <c r="W242" s="3"/>
    </row>
    <row r="243" spans="1:31" x14ac:dyDescent="0.25">
      <c r="A243" s="2">
        <v>239</v>
      </c>
      <c r="B243" s="21" t="s">
        <v>227</v>
      </c>
      <c r="C243" s="4">
        <v>38272</v>
      </c>
      <c r="D243" s="33">
        <v>2004</v>
      </c>
      <c r="E243" s="34" t="s">
        <v>214</v>
      </c>
      <c r="F243" s="2" t="s">
        <v>177</v>
      </c>
      <c r="G243" s="2" t="s">
        <v>84</v>
      </c>
      <c r="I243" s="2"/>
      <c r="J243" s="2"/>
      <c r="K243" s="3">
        <v>-1267.1099999999999</v>
      </c>
      <c r="L243" s="3">
        <f t="shared" si="18"/>
        <v>278983.97000000009</v>
      </c>
      <c r="M243" s="3"/>
      <c r="N243" s="3"/>
      <c r="O243" s="3">
        <v>-1267.1099999999999</v>
      </c>
      <c r="P243" s="3">
        <f t="shared" si="19"/>
        <v>19823.0199999998</v>
      </c>
      <c r="R243" s="3"/>
      <c r="S243" s="3">
        <f t="shared" si="17"/>
        <v>0</v>
      </c>
      <c r="T243" s="3"/>
      <c r="U243" s="3"/>
      <c r="V243" s="3"/>
      <c r="W243" s="3"/>
    </row>
    <row r="244" spans="1:31" x14ac:dyDescent="0.25">
      <c r="A244" s="2">
        <v>240</v>
      </c>
      <c r="B244" s="21" t="s">
        <v>227</v>
      </c>
      <c r="C244" s="4">
        <v>38272</v>
      </c>
      <c r="D244" s="33">
        <v>2004</v>
      </c>
      <c r="E244" s="34" t="s">
        <v>214</v>
      </c>
      <c r="F244" s="2" t="s">
        <v>177</v>
      </c>
      <c r="G244" s="2" t="s">
        <v>33</v>
      </c>
      <c r="I244" s="2">
        <v>6660</v>
      </c>
      <c r="J244" s="2"/>
      <c r="K244" s="3">
        <v>-1418.87</v>
      </c>
      <c r="L244" s="3">
        <f t="shared" si="18"/>
        <v>277565.10000000009</v>
      </c>
      <c r="M244" s="3"/>
      <c r="N244" s="3"/>
      <c r="O244" s="3">
        <v>-1418.87</v>
      </c>
      <c r="P244" s="3">
        <f t="shared" si="19"/>
        <v>18404.149999999801</v>
      </c>
      <c r="R244" s="3"/>
      <c r="S244" s="3">
        <f t="shared" si="17"/>
        <v>0</v>
      </c>
      <c r="T244" s="3"/>
      <c r="U244" s="3"/>
      <c r="V244" s="3"/>
      <c r="W244" s="3"/>
    </row>
    <row r="245" spans="1:31" x14ac:dyDescent="0.25">
      <c r="A245" s="2">
        <v>241</v>
      </c>
      <c r="B245" s="21" t="s">
        <v>227</v>
      </c>
      <c r="C245" s="4">
        <v>38272</v>
      </c>
      <c r="D245" s="33">
        <v>2004</v>
      </c>
      <c r="E245" s="34" t="s">
        <v>214</v>
      </c>
      <c r="F245" s="2" t="s">
        <v>177</v>
      </c>
      <c r="G245" s="2" t="s">
        <v>33</v>
      </c>
      <c r="I245" s="2">
        <v>6660</v>
      </c>
      <c r="J245" s="2"/>
      <c r="K245" s="3">
        <v>-530.55999999999995</v>
      </c>
      <c r="L245" s="3">
        <f t="shared" si="18"/>
        <v>277034.5400000001</v>
      </c>
      <c r="M245" s="3"/>
      <c r="N245" s="3"/>
      <c r="O245" s="3">
        <v>-530.55999999999995</v>
      </c>
      <c r="P245" s="3">
        <f t="shared" si="19"/>
        <v>17873.5899999998</v>
      </c>
      <c r="R245" s="3"/>
      <c r="S245" s="3">
        <f t="shared" si="17"/>
        <v>0</v>
      </c>
      <c r="T245" s="3"/>
      <c r="U245" s="3"/>
      <c r="V245" s="3"/>
      <c r="W245" s="3"/>
    </row>
    <row r="246" spans="1:31" x14ac:dyDescent="0.25">
      <c r="A246" s="2">
        <v>242</v>
      </c>
      <c r="B246" s="21" t="s">
        <v>227</v>
      </c>
      <c r="C246" s="4">
        <v>38284</v>
      </c>
      <c r="D246" s="33">
        <v>2004</v>
      </c>
      <c r="E246" s="34" t="s">
        <v>237</v>
      </c>
      <c r="F246" s="2" t="s">
        <v>325</v>
      </c>
      <c r="G246" s="15" t="s">
        <v>337</v>
      </c>
      <c r="H246" s="15" t="s">
        <v>230</v>
      </c>
      <c r="I246" s="15" t="s">
        <v>176</v>
      </c>
      <c r="J246" s="15"/>
      <c r="K246" s="3"/>
      <c r="L246" s="3">
        <f t="shared" si="18"/>
        <v>277034.5400000001</v>
      </c>
      <c r="M246" s="3"/>
      <c r="O246" s="3">
        <v>-5000</v>
      </c>
      <c r="P246" s="3">
        <f t="shared" si="19"/>
        <v>12873.5899999998</v>
      </c>
      <c r="R246" s="3"/>
      <c r="S246" s="3">
        <f t="shared" si="17"/>
        <v>-5000</v>
      </c>
      <c r="T246" s="3"/>
      <c r="U246" s="3"/>
      <c r="V246" s="3"/>
      <c r="W246" s="3"/>
    </row>
    <row r="247" spans="1:31" x14ac:dyDescent="0.25">
      <c r="A247" s="2">
        <v>243</v>
      </c>
      <c r="B247" s="21" t="s">
        <v>227</v>
      </c>
      <c r="C247" s="4">
        <v>38315</v>
      </c>
      <c r="D247" s="33">
        <v>2004</v>
      </c>
      <c r="E247" s="34" t="s">
        <v>237</v>
      </c>
      <c r="F247" s="2" t="s">
        <v>325</v>
      </c>
      <c r="G247" s="15" t="s">
        <v>337</v>
      </c>
      <c r="H247" s="15" t="s">
        <v>230</v>
      </c>
      <c r="I247" s="15" t="s">
        <v>176</v>
      </c>
      <c r="J247" s="15"/>
      <c r="K247" s="13"/>
      <c r="L247" s="3">
        <f t="shared" ref="L247:L248" si="22">+L246+K247</f>
        <v>277034.5400000001</v>
      </c>
      <c r="M247" s="13"/>
      <c r="N247" s="13"/>
      <c r="O247" s="13">
        <v>-7000</v>
      </c>
      <c r="P247" s="3">
        <f t="shared" ref="P247:P254" si="23">+P246+O247</f>
        <v>5873.5899999998001</v>
      </c>
      <c r="Q247" s="3">
        <v>5873.59</v>
      </c>
      <c r="R247" s="3"/>
      <c r="S247" s="3">
        <f t="shared" si="17"/>
        <v>-7000</v>
      </c>
      <c r="T247" s="3"/>
      <c r="U247" s="3"/>
      <c r="V247" s="3"/>
      <c r="W247" s="3"/>
    </row>
    <row r="248" spans="1:31" x14ac:dyDescent="0.25">
      <c r="A248" s="2">
        <v>244</v>
      </c>
      <c r="B248" s="21" t="s">
        <v>227</v>
      </c>
      <c r="C248" s="4">
        <v>38284</v>
      </c>
      <c r="D248" s="33">
        <v>2004</v>
      </c>
      <c r="E248" s="34" t="s">
        <v>75</v>
      </c>
      <c r="F248" s="2" t="s">
        <v>93</v>
      </c>
      <c r="G248" s="2" t="s">
        <v>93</v>
      </c>
      <c r="H248" s="2" t="s">
        <v>124</v>
      </c>
      <c r="I248" s="2" t="s">
        <v>195</v>
      </c>
      <c r="J248" s="2"/>
      <c r="K248" s="3"/>
      <c r="L248" s="3">
        <f t="shared" si="22"/>
        <v>277034.5400000001</v>
      </c>
      <c r="M248" s="3"/>
      <c r="O248" s="3">
        <v>-2000</v>
      </c>
      <c r="P248" s="3">
        <f t="shared" si="23"/>
        <v>3873.5899999998001</v>
      </c>
      <c r="R248" s="3"/>
      <c r="S248" s="3">
        <f t="shared" si="17"/>
        <v>-2000</v>
      </c>
      <c r="T248" s="3" t="str">
        <f>IF(S248&gt;0,S248,"")</f>
        <v/>
      </c>
      <c r="U248" s="3">
        <f>+O248</f>
        <v>-2000</v>
      </c>
      <c r="V248" s="3"/>
      <c r="W248" s="3"/>
    </row>
    <row r="249" spans="1:31" x14ac:dyDescent="0.25">
      <c r="A249" s="2">
        <v>245</v>
      </c>
      <c r="B249" s="21" t="s">
        <v>227</v>
      </c>
      <c r="C249" s="4">
        <v>38349</v>
      </c>
      <c r="D249" s="33">
        <v>2004</v>
      </c>
      <c r="E249" s="34" t="s">
        <v>134</v>
      </c>
      <c r="F249" s="2" t="s">
        <v>324</v>
      </c>
      <c r="G249" s="2" t="s">
        <v>314</v>
      </c>
      <c r="I249" s="2" t="s">
        <v>102</v>
      </c>
      <c r="J249" s="2"/>
      <c r="K249" s="3">
        <v>25000</v>
      </c>
      <c r="L249" s="3">
        <f>+L245+K249</f>
        <v>302034.5400000001</v>
      </c>
      <c r="M249" s="3"/>
      <c r="N249" s="3"/>
      <c r="O249" s="3">
        <v>25000</v>
      </c>
      <c r="P249" s="3">
        <f t="shared" si="23"/>
        <v>28873.5899999998</v>
      </c>
      <c r="R249" s="3"/>
      <c r="S249" s="3">
        <f t="shared" si="17"/>
        <v>0</v>
      </c>
      <c r="T249" s="3"/>
      <c r="U249" s="3"/>
      <c r="V249" t="s">
        <v>432</v>
      </c>
      <c r="W249">
        <v>2004</v>
      </c>
      <c r="X249" t="s">
        <v>434</v>
      </c>
      <c r="Y249" s="65">
        <v>38348</v>
      </c>
      <c r="Z249" s="1">
        <v>25000</v>
      </c>
      <c r="AA249" s="1">
        <v>25000</v>
      </c>
      <c r="AB249" s="1">
        <v>25000</v>
      </c>
      <c r="AC249" s="1">
        <v>25000</v>
      </c>
      <c r="AD249" t="s">
        <v>339</v>
      </c>
      <c r="AE249" t="s">
        <v>438</v>
      </c>
    </row>
    <row r="250" spans="1:31" x14ac:dyDescent="0.25">
      <c r="A250" s="2">
        <v>246</v>
      </c>
      <c r="B250" s="21" t="s">
        <v>227</v>
      </c>
      <c r="C250" s="4">
        <v>38351</v>
      </c>
      <c r="D250" s="33">
        <v>2004</v>
      </c>
      <c r="E250" s="34" t="s">
        <v>214</v>
      </c>
      <c r="F250" s="2" t="s">
        <v>257</v>
      </c>
      <c r="G250" s="2" t="s">
        <v>307</v>
      </c>
      <c r="I250" s="2"/>
      <c r="J250" s="2"/>
      <c r="K250" s="3">
        <v>-302.5</v>
      </c>
      <c r="L250" s="3">
        <f t="shared" si="18"/>
        <v>301732.0400000001</v>
      </c>
      <c r="M250" s="3"/>
      <c r="N250" s="3"/>
      <c r="O250" s="3">
        <v>-302.5</v>
      </c>
      <c r="P250" s="3">
        <f t="shared" si="23"/>
        <v>28571.0899999998</v>
      </c>
      <c r="R250" s="3"/>
      <c r="S250" s="3">
        <f t="shared" si="17"/>
        <v>0</v>
      </c>
      <c r="T250" s="3"/>
      <c r="U250" s="3"/>
      <c r="V250" s="3"/>
      <c r="W250" s="3"/>
    </row>
    <row r="251" spans="1:31" x14ac:dyDescent="0.25">
      <c r="A251" s="2">
        <v>247</v>
      </c>
      <c r="B251" s="21" t="s">
        <v>227</v>
      </c>
      <c r="C251" s="4">
        <v>38351</v>
      </c>
      <c r="D251" s="33">
        <v>2004</v>
      </c>
      <c r="E251" s="34" t="s">
        <v>214</v>
      </c>
      <c r="F251" s="2" t="s">
        <v>177</v>
      </c>
      <c r="G251" s="2" t="s">
        <v>50</v>
      </c>
      <c r="I251" s="2"/>
      <c r="J251" s="2"/>
      <c r="K251" s="3">
        <v>-6050</v>
      </c>
      <c r="L251" s="3">
        <f t="shared" si="18"/>
        <v>295682.0400000001</v>
      </c>
      <c r="M251" s="3">
        <v>295682.03999999998</v>
      </c>
      <c r="N251" s="3"/>
      <c r="O251" s="3">
        <v>-6050</v>
      </c>
      <c r="P251" s="3">
        <f t="shared" si="23"/>
        <v>22521.0899999998</v>
      </c>
      <c r="R251" s="3"/>
      <c r="S251" s="3">
        <f t="shared" si="17"/>
        <v>0</v>
      </c>
      <c r="T251" s="3"/>
      <c r="U251" s="3"/>
      <c r="V251" s="3"/>
      <c r="W251" s="3"/>
    </row>
    <row r="252" spans="1:31" x14ac:dyDescent="0.25">
      <c r="A252" s="2">
        <v>248</v>
      </c>
      <c r="B252" s="21" t="s">
        <v>227</v>
      </c>
      <c r="C252" s="4">
        <v>38352</v>
      </c>
      <c r="D252" s="33">
        <v>2004</v>
      </c>
      <c r="E252" s="34" t="s">
        <v>196</v>
      </c>
      <c r="F252" s="2" t="s">
        <v>76</v>
      </c>
      <c r="G252" s="2" t="s">
        <v>76</v>
      </c>
      <c r="I252" s="2"/>
      <c r="J252" s="2"/>
      <c r="K252" s="3"/>
      <c r="L252" s="3">
        <f t="shared" si="18"/>
        <v>295682.0400000001</v>
      </c>
      <c r="M252" s="3">
        <v>295682.03999999998</v>
      </c>
      <c r="N252" s="3"/>
      <c r="O252" s="3">
        <v>10.24</v>
      </c>
      <c r="P252" s="3">
        <f t="shared" si="23"/>
        <v>22531.329999999802</v>
      </c>
      <c r="Q252" s="3">
        <v>22531.33</v>
      </c>
      <c r="R252" s="3"/>
      <c r="S252" s="3">
        <f t="shared" si="17"/>
        <v>10.24</v>
      </c>
      <c r="T252" s="3"/>
      <c r="U252" s="3"/>
      <c r="V252" s="3"/>
      <c r="W252" s="3"/>
    </row>
    <row r="253" spans="1:31" x14ac:dyDescent="0.25">
      <c r="A253" s="2">
        <v>249</v>
      </c>
      <c r="B253" s="21" t="s">
        <v>227</v>
      </c>
      <c r="C253" s="4">
        <v>38358</v>
      </c>
      <c r="D253" s="33">
        <v>2005</v>
      </c>
      <c r="E253" s="34" t="s">
        <v>237</v>
      </c>
      <c r="F253" s="2" t="s">
        <v>325</v>
      </c>
      <c r="G253" s="15" t="s">
        <v>337</v>
      </c>
      <c r="H253" s="15" t="s">
        <v>230</v>
      </c>
      <c r="I253" s="15" t="s">
        <v>176</v>
      </c>
      <c r="J253" s="15"/>
      <c r="K253" s="13"/>
      <c r="L253" s="3">
        <f t="shared" si="18"/>
        <v>295682.0400000001</v>
      </c>
      <c r="M253" s="13"/>
      <c r="N253" s="13"/>
      <c r="O253" s="13">
        <v>-12000</v>
      </c>
      <c r="P253" s="3">
        <f t="shared" si="23"/>
        <v>10531.329999999802</v>
      </c>
      <c r="Q253" s="3">
        <v>10531.33</v>
      </c>
      <c r="R253" s="3"/>
      <c r="S253" s="3">
        <f t="shared" si="17"/>
        <v>-12000</v>
      </c>
      <c r="T253" s="3"/>
      <c r="U253" s="3"/>
      <c r="V253" s="3"/>
      <c r="W253" s="3"/>
    </row>
    <row r="254" spans="1:31" x14ac:dyDescent="0.25">
      <c r="A254" s="2">
        <v>250</v>
      </c>
      <c r="B254" s="21" t="s">
        <v>227</v>
      </c>
      <c r="C254" s="4">
        <v>38370</v>
      </c>
      <c r="D254" s="33">
        <v>2005</v>
      </c>
      <c r="E254" s="34" t="s">
        <v>75</v>
      </c>
      <c r="F254" s="2" t="s">
        <v>93</v>
      </c>
      <c r="G254" s="2" t="s">
        <v>93</v>
      </c>
      <c r="H254" s="2" t="s">
        <v>124</v>
      </c>
      <c r="I254" s="2" t="s">
        <v>177</v>
      </c>
      <c r="J254" s="2"/>
      <c r="K254" s="3"/>
      <c r="L254" s="3">
        <f t="shared" si="18"/>
        <v>295682.0400000001</v>
      </c>
      <c r="M254" s="3"/>
      <c r="O254" s="3">
        <v>-6500</v>
      </c>
      <c r="P254" s="3">
        <f t="shared" si="23"/>
        <v>4031.3299999998017</v>
      </c>
      <c r="R254" s="3"/>
      <c r="S254" s="3">
        <f t="shared" si="17"/>
        <v>-6500</v>
      </c>
      <c r="T254" s="3" t="str">
        <f t="shared" ref="T254" si="24">IF(S254&gt;0,S254,"")</f>
        <v/>
      </c>
      <c r="U254" s="3">
        <f>+O254</f>
        <v>-6500</v>
      </c>
      <c r="V254" s="3"/>
      <c r="W254" s="3"/>
    </row>
    <row r="255" spans="1:31" x14ac:dyDescent="0.25">
      <c r="A255" s="2">
        <v>251</v>
      </c>
      <c r="B255" s="21" t="s">
        <v>227</v>
      </c>
      <c r="C255" s="4">
        <v>38376</v>
      </c>
      <c r="D255" s="33">
        <v>2005</v>
      </c>
      <c r="E255" s="34" t="s">
        <v>214</v>
      </c>
      <c r="F255" s="2" t="s">
        <v>177</v>
      </c>
      <c r="G255" s="2" t="s">
        <v>172</v>
      </c>
      <c r="I255" s="2"/>
      <c r="J255" s="2"/>
      <c r="K255" s="3">
        <v>-1504.59</v>
      </c>
      <c r="L255" s="3">
        <f t="shared" si="18"/>
        <v>294177.45000000007</v>
      </c>
      <c r="M255" s="3"/>
      <c r="N255" s="3"/>
      <c r="O255" s="3">
        <v>-1504.49</v>
      </c>
      <c r="P255" s="3">
        <f t="shared" ref="P255:P307" si="25">+P254+O255</f>
        <v>2526.8399999998019</v>
      </c>
      <c r="R255" s="3"/>
      <c r="S255" s="3">
        <f t="shared" si="17"/>
        <v>9.9999999999909051E-2</v>
      </c>
      <c r="T255" s="3"/>
      <c r="U255" s="3"/>
      <c r="V255" s="3"/>
      <c r="W255" s="3"/>
    </row>
    <row r="256" spans="1:31" x14ac:dyDescent="0.25">
      <c r="A256" s="2">
        <v>252</v>
      </c>
      <c r="B256" s="21" t="s">
        <v>227</v>
      </c>
      <c r="C256" s="4">
        <v>38376</v>
      </c>
      <c r="D256" s="33">
        <v>2005</v>
      </c>
      <c r="E256" s="34" t="s">
        <v>214</v>
      </c>
      <c r="F256" s="2" t="s">
        <v>177</v>
      </c>
      <c r="G256" s="2" t="s">
        <v>172</v>
      </c>
      <c r="I256" s="2"/>
      <c r="J256" s="2"/>
      <c r="K256" s="3">
        <v>-366.36</v>
      </c>
      <c r="L256" s="3">
        <f t="shared" si="18"/>
        <v>293811.09000000008</v>
      </c>
      <c r="M256" s="3"/>
      <c r="N256" s="3"/>
      <c r="O256" s="3">
        <v>-366.36</v>
      </c>
      <c r="P256" s="3">
        <f t="shared" si="25"/>
        <v>2160.4799999998017</v>
      </c>
      <c r="R256" s="3"/>
      <c r="S256" s="3">
        <f t="shared" si="17"/>
        <v>0</v>
      </c>
      <c r="T256" s="3"/>
      <c r="U256" s="3"/>
      <c r="V256" s="3"/>
      <c r="W256" s="3"/>
    </row>
    <row r="257" spans="1:31" x14ac:dyDescent="0.25">
      <c r="A257" s="2">
        <v>253</v>
      </c>
      <c r="B257" s="21" t="s">
        <v>227</v>
      </c>
      <c r="C257" s="4">
        <v>38377</v>
      </c>
      <c r="D257" s="33">
        <v>2005</v>
      </c>
      <c r="E257" s="34" t="s">
        <v>134</v>
      </c>
      <c r="F257" s="2" t="s">
        <v>324</v>
      </c>
      <c r="G257" s="2" t="s">
        <v>314</v>
      </c>
      <c r="I257" s="2" t="s">
        <v>102</v>
      </c>
      <c r="J257" s="2"/>
      <c r="K257" s="3">
        <v>30000</v>
      </c>
      <c r="L257" s="3">
        <f t="shared" si="18"/>
        <v>323811.09000000008</v>
      </c>
      <c r="M257" s="3"/>
      <c r="N257" s="3"/>
      <c r="O257" s="3">
        <v>30000</v>
      </c>
      <c r="P257" s="3">
        <f t="shared" si="25"/>
        <v>32160.479999999803</v>
      </c>
      <c r="R257" s="3"/>
      <c r="S257" s="3">
        <f t="shared" si="17"/>
        <v>0</v>
      </c>
      <c r="T257" s="3"/>
      <c r="U257" s="3"/>
      <c r="V257" t="s">
        <v>432</v>
      </c>
      <c r="W257">
        <v>2005</v>
      </c>
      <c r="X257" t="s">
        <v>434</v>
      </c>
      <c r="Y257" s="65">
        <v>38376</v>
      </c>
      <c r="Z257" s="1">
        <v>30000</v>
      </c>
      <c r="AA257" s="1">
        <v>30000</v>
      </c>
      <c r="AB257" s="1">
        <v>30000</v>
      </c>
      <c r="AC257" s="1">
        <v>30000</v>
      </c>
      <c r="AD257" t="s">
        <v>339</v>
      </c>
      <c r="AE257" t="s">
        <v>446</v>
      </c>
    </row>
    <row r="258" spans="1:31" x14ac:dyDescent="0.25">
      <c r="A258" s="2">
        <v>254</v>
      </c>
      <c r="B258" s="21" t="s">
        <v>227</v>
      </c>
      <c r="C258" s="4">
        <v>38378</v>
      </c>
      <c r="D258" s="33">
        <v>2005</v>
      </c>
      <c r="E258" s="34" t="s">
        <v>214</v>
      </c>
      <c r="F258" s="2" t="s">
        <v>177</v>
      </c>
      <c r="G258" s="2" t="s">
        <v>105</v>
      </c>
      <c r="I258" s="2"/>
      <c r="J258" s="2"/>
      <c r="K258" s="3">
        <v>-923.23</v>
      </c>
      <c r="L258" s="3">
        <f t="shared" ref="L258:L311" si="26">+L257+K258</f>
        <v>322887.8600000001</v>
      </c>
      <c r="M258" s="3"/>
      <c r="N258" s="3"/>
      <c r="O258" s="3">
        <v>-923.23</v>
      </c>
      <c r="P258" s="3">
        <f t="shared" si="25"/>
        <v>31237.249999999804</v>
      </c>
      <c r="R258" s="3"/>
      <c r="S258" s="3">
        <f t="shared" si="17"/>
        <v>0</v>
      </c>
      <c r="T258" s="3"/>
      <c r="U258" s="3"/>
      <c r="V258" s="3"/>
      <c r="W258" s="3"/>
    </row>
    <row r="259" spans="1:31" x14ac:dyDescent="0.25">
      <c r="A259" s="2">
        <v>255</v>
      </c>
      <c r="B259" s="21" t="s">
        <v>227</v>
      </c>
      <c r="C259" s="4">
        <v>38378</v>
      </c>
      <c r="D259" s="33">
        <v>2005</v>
      </c>
      <c r="E259" s="34" t="s">
        <v>214</v>
      </c>
      <c r="F259" s="2" t="s">
        <v>257</v>
      </c>
      <c r="G259" s="2" t="s">
        <v>173</v>
      </c>
      <c r="I259" s="2"/>
      <c r="J259" s="2"/>
      <c r="K259" s="3">
        <v>-553.21</v>
      </c>
      <c r="L259" s="3">
        <f t="shared" si="26"/>
        <v>322334.65000000008</v>
      </c>
      <c r="M259" s="3"/>
      <c r="N259" s="3"/>
      <c r="O259" s="3">
        <v>-553.21</v>
      </c>
      <c r="P259" s="3">
        <f t="shared" si="25"/>
        <v>30684.039999999804</v>
      </c>
      <c r="R259" s="3"/>
      <c r="S259" s="3">
        <f t="shared" si="17"/>
        <v>0</v>
      </c>
      <c r="T259" s="3"/>
      <c r="U259" s="3"/>
      <c r="V259" s="3"/>
      <c r="W259" s="3"/>
    </row>
    <row r="260" spans="1:31" x14ac:dyDescent="0.25">
      <c r="A260" s="2">
        <v>256</v>
      </c>
      <c r="B260" s="21" t="s">
        <v>227</v>
      </c>
      <c r="C260" s="4">
        <v>38378</v>
      </c>
      <c r="D260" s="33">
        <v>2005</v>
      </c>
      <c r="E260" s="34" t="s">
        <v>214</v>
      </c>
      <c r="F260" s="2" t="s">
        <v>177</v>
      </c>
      <c r="G260" s="9" t="s">
        <v>63</v>
      </c>
      <c r="I260" s="2"/>
      <c r="J260" s="2"/>
      <c r="K260" s="3">
        <v>-10974.7</v>
      </c>
      <c r="L260" s="3">
        <f t="shared" si="26"/>
        <v>311359.95000000007</v>
      </c>
      <c r="M260" s="3"/>
      <c r="N260" s="3"/>
      <c r="O260" s="3">
        <v>-10974.7</v>
      </c>
      <c r="P260" s="3">
        <f t="shared" si="25"/>
        <v>19709.339999999804</v>
      </c>
      <c r="R260" s="3"/>
      <c r="S260" s="3">
        <f t="shared" si="17"/>
        <v>0</v>
      </c>
      <c r="T260" s="3"/>
      <c r="U260" s="3"/>
      <c r="V260" s="3"/>
      <c r="W260" s="3"/>
    </row>
    <row r="261" spans="1:31" x14ac:dyDescent="0.25">
      <c r="A261" s="2">
        <v>257</v>
      </c>
      <c r="B261" s="21" t="s">
        <v>227</v>
      </c>
      <c r="C261" s="4">
        <v>38378</v>
      </c>
      <c r="D261" s="33">
        <v>2005</v>
      </c>
      <c r="E261" s="34" t="s">
        <v>214</v>
      </c>
      <c r="F261" s="2" t="s">
        <v>177</v>
      </c>
      <c r="G261" s="2" t="s">
        <v>33</v>
      </c>
      <c r="I261" s="2"/>
      <c r="J261" s="2"/>
      <c r="K261" s="3">
        <v>-4110.18</v>
      </c>
      <c r="L261" s="3">
        <f t="shared" si="26"/>
        <v>307249.77000000008</v>
      </c>
      <c r="M261" s="3"/>
      <c r="N261" s="3"/>
      <c r="O261" s="3">
        <v>-4110.18</v>
      </c>
      <c r="P261" s="3">
        <f t="shared" si="25"/>
        <v>15599.159999999803</v>
      </c>
      <c r="R261" s="3"/>
      <c r="S261" s="3">
        <f t="shared" si="17"/>
        <v>0</v>
      </c>
      <c r="T261" s="3"/>
      <c r="U261" s="3"/>
      <c r="V261" s="3"/>
      <c r="W261" s="3"/>
    </row>
    <row r="262" spans="1:31" x14ac:dyDescent="0.25">
      <c r="A262" s="2">
        <v>258</v>
      </c>
      <c r="B262" s="21" t="s">
        <v>227</v>
      </c>
      <c r="C262" s="4">
        <v>38385</v>
      </c>
      <c r="D262" s="33">
        <v>2005</v>
      </c>
      <c r="E262" s="34" t="s">
        <v>214</v>
      </c>
      <c r="F262" s="2" t="s">
        <v>177</v>
      </c>
      <c r="G262" s="2" t="s">
        <v>84</v>
      </c>
      <c r="I262" s="2"/>
      <c r="J262" s="2"/>
      <c r="K262" s="3">
        <v>-1787.41</v>
      </c>
      <c r="L262" s="3">
        <f t="shared" si="26"/>
        <v>305462.3600000001</v>
      </c>
      <c r="M262" s="3"/>
      <c r="N262" s="3"/>
      <c r="O262" s="3">
        <v>-1787.41</v>
      </c>
      <c r="P262" s="3">
        <f t="shared" si="25"/>
        <v>13811.749999999804</v>
      </c>
      <c r="R262" s="3"/>
      <c r="S262" s="3">
        <f t="shared" si="17"/>
        <v>0</v>
      </c>
      <c r="T262" s="3"/>
      <c r="U262" s="3"/>
      <c r="V262" s="3"/>
      <c r="W262" s="3"/>
    </row>
    <row r="263" spans="1:31" x14ac:dyDescent="0.25">
      <c r="A263" s="2">
        <v>259</v>
      </c>
      <c r="B263" s="21" t="s">
        <v>227</v>
      </c>
      <c r="C263" s="4">
        <v>38385</v>
      </c>
      <c r="D263" s="33">
        <v>2005</v>
      </c>
      <c r="E263" s="34" t="s">
        <v>214</v>
      </c>
      <c r="F263" s="2" t="s">
        <v>177</v>
      </c>
      <c r="G263" s="2" t="s">
        <v>84</v>
      </c>
      <c r="I263" s="2"/>
      <c r="J263" s="2"/>
      <c r="K263" s="3">
        <v>-2076.35</v>
      </c>
      <c r="L263" s="3">
        <f t="shared" si="26"/>
        <v>303386.01000000013</v>
      </c>
      <c r="M263" s="3"/>
      <c r="N263" s="3"/>
      <c r="O263" s="3">
        <v>-2076.35</v>
      </c>
      <c r="P263" s="3">
        <f t="shared" si="25"/>
        <v>11735.399999999803</v>
      </c>
      <c r="R263" s="3"/>
      <c r="S263" s="3">
        <f t="shared" ref="S263:S326" si="27">+O263-K263</f>
        <v>0</v>
      </c>
      <c r="T263" s="3"/>
      <c r="U263" s="3"/>
      <c r="V263" s="3"/>
      <c r="W263" s="3"/>
    </row>
    <row r="264" spans="1:31" x14ac:dyDescent="0.25">
      <c r="A264" s="2">
        <v>260</v>
      </c>
      <c r="B264" s="21" t="s">
        <v>227</v>
      </c>
      <c r="C264" s="4">
        <v>38385</v>
      </c>
      <c r="D264" s="33">
        <v>2005</v>
      </c>
      <c r="E264" s="34" t="s">
        <v>214</v>
      </c>
      <c r="F264" s="2" t="s">
        <v>177</v>
      </c>
      <c r="G264" s="2" t="s">
        <v>59</v>
      </c>
      <c r="I264" s="2"/>
      <c r="J264" s="2"/>
      <c r="K264" s="3">
        <v>-1841.62</v>
      </c>
      <c r="L264" s="3">
        <f t="shared" si="26"/>
        <v>301544.39000000013</v>
      </c>
      <c r="M264" s="3"/>
      <c r="N264" s="3"/>
      <c r="O264" s="3">
        <v>-1841.62</v>
      </c>
      <c r="P264" s="3">
        <f t="shared" si="25"/>
        <v>9893.7799999998024</v>
      </c>
      <c r="R264" s="3"/>
      <c r="S264" s="3">
        <f t="shared" si="27"/>
        <v>0</v>
      </c>
      <c r="T264" s="3"/>
      <c r="U264" s="3"/>
      <c r="V264" s="3"/>
      <c r="W264" s="3"/>
    </row>
    <row r="265" spans="1:31" x14ac:dyDescent="0.25">
      <c r="A265" s="2">
        <v>261</v>
      </c>
      <c r="B265" s="21" t="s">
        <v>227</v>
      </c>
      <c r="C265" s="4">
        <v>38385</v>
      </c>
      <c r="D265" s="33">
        <v>2005</v>
      </c>
      <c r="E265" s="34" t="s">
        <v>214</v>
      </c>
      <c r="F265" s="2" t="s">
        <v>177</v>
      </c>
      <c r="G265" s="2" t="s">
        <v>59</v>
      </c>
      <c r="I265" s="2"/>
      <c r="J265" s="2"/>
      <c r="K265" s="3">
        <v>-4985.2</v>
      </c>
      <c r="L265" s="3">
        <f t="shared" si="26"/>
        <v>296559.19000000012</v>
      </c>
      <c r="M265" s="3"/>
      <c r="N265" s="3"/>
      <c r="O265" s="3">
        <v>-4985.2</v>
      </c>
      <c r="P265" s="3">
        <f t="shared" si="25"/>
        <v>4908.5799999998026</v>
      </c>
      <c r="R265" s="3"/>
      <c r="S265" s="3">
        <f t="shared" si="27"/>
        <v>0</v>
      </c>
      <c r="T265" s="3"/>
      <c r="U265" s="3"/>
      <c r="V265" s="3"/>
      <c r="W265" s="3"/>
    </row>
    <row r="266" spans="1:31" x14ac:dyDescent="0.25">
      <c r="A266" s="2">
        <v>262</v>
      </c>
      <c r="B266" s="21" t="s">
        <v>227</v>
      </c>
      <c r="C266" s="4">
        <v>38418</v>
      </c>
      <c r="D266" s="33">
        <v>2005</v>
      </c>
      <c r="E266" s="34" t="s">
        <v>237</v>
      </c>
      <c r="F266" s="2" t="s">
        <v>325</v>
      </c>
      <c r="G266" s="15" t="s">
        <v>337</v>
      </c>
      <c r="H266" s="15" t="s">
        <v>230</v>
      </c>
      <c r="I266" s="15" t="s">
        <v>176</v>
      </c>
      <c r="J266" s="15"/>
      <c r="K266" s="3"/>
      <c r="L266" s="3">
        <f t="shared" si="26"/>
        <v>296559.19000000012</v>
      </c>
      <c r="M266" s="3"/>
      <c r="O266" s="3">
        <v>-4000</v>
      </c>
      <c r="P266" s="3">
        <f t="shared" si="25"/>
        <v>908.57999999980257</v>
      </c>
      <c r="R266" s="3"/>
      <c r="S266" s="3">
        <f t="shared" si="27"/>
        <v>-4000</v>
      </c>
      <c r="T266" s="3"/>
      <c r="U266" s="3"/>
      <c r="V266" s="3"/>
      <c r="W266" s="3"/>
    </row>
    <row r="267" spans="1:31" x14ac:dyDescent="0.25">
      <c r="A267" s="2">
        <v>263</v>
      </c>
      <c r="B267" s="21" t="s">
        <v>227</v>
      </c>
      <c r="C267" s="14">
        <v>38463</v>
      </c>
      <c r="D267" s="45">
        <v>2005</v>
      </c>
      <c r="E267" s="36" t="s">
        <v>178</v>
      </c>
      <c r="F267" s="15" t="s">
        <v>178</v>
      </c>
      <c r="G267" s="15" t="s">
        <v>175</v>
      </c>
      <c r="H267" s="15" t="s">
        <v>179</v>
      </c>
      <c r="I267" s="15"/>
      <c r="J267" s="15"/>
      <c r="K267" s="13"/>
      <c r="L267" s="13">
        <f t="shared" si="26"/>
        <v>296559.19000000012</v>
      </c>
      <c r="M267" s="13"/>
      <c r="N267" s="15"/>
      <c r="O267" s="13">
        <v>4000</v>
      </c>
      <c r="P267" s="13">
        <f t="shared" si="25"/>
        <v>4908.5799999998026</v>
      </c>
      <c r="R267" s="13"/>
      <c r="S267" s="13">
        <f t="shared" si="27"/>
        <v>4000</v>
      </c>
      <c r="T267" s="13">
        <f>IF(S267&gt;0,S267,"")</f>
        <v>4000</v>
      </c>
      <c r="U267" s="3"/>
      <c r="V267" s="3"/>
      <c r="W267" s="3"/>
    </row>
    <row r="268" spans="1:31" x14ac:dyDescent="0.25">
      <c r="A268" s="2">
        <v>264</v>
      </c>
      <c r="B268" s="21" t="s">
        <v>227</v>
      </c>
      <c r="C268" s="4">
        <v>38443</v>
      </c>
      <c r="D268" s="33">
        <v>2005</v>
      </c>
      <c r="E268" s="34" t="s">
        <v>214</v>
      </c>
      <c r="F268" s="2" t="s">
        <v>177</v>
      </c>
      <c r="G268" s="2" t="s">
        <v>33</v>
      </c>
      <c r="I268" s="2"/>
      <c r="J268" s="2"/>
      <c r="K268" s="3">
        <v>-3028.19</v>
      </c>
      <c r="L268" s="3">
        <f t="shared" si="26"/>
        <v>293531.00000000012</v>
      </c>
      <c r="M268" s="3"/>
      <c r="N268" s="3"/>
      <c r="O268" s="3">
        <v>-3028.19</v>
      </c>
      <c r="P268" s="3">
        <f t="shared" si="25"/>
        <v>1880.3899999998025</v>
      </c>
      <c r="R268" s="3"/>
      <c r="S268" s="3">
        <f t="shared" si="27"/>
        <v>0</v>
      </c>
      <c r="T268" s="3"/>
      <c r="U268" s="3"/>
      <c r="V268" s="3"/>
      <c r="W268" s="3"/>
    </row>
    <row r="269" spans="1:31" x14ac:dyDescent="0.25">
      <c r="A269" s="2">
        <v>265</v>
      </c>
      <c r="B269" s="21" t="s">
        <v>227</v>
      </c>
      <c r="C269" s="4">
        <v>38470</v>
      </c>
      <c r="D269" s="33">
        <v>2005</v>
      </c>
      <c r="E269" s="36" t="s">
        <v>180</v>
      </c>
      <c r="F269" s="2" t="s">
        <v>326</v>
      </c>
      <c r="G269" s="15" t="s">
        <v>294</v>
      </c>
      <c r="H269" s="15"/>
      <c r="I269" s="15"/>
      <c r="J269" s="15"/>
      <c r="K269" s="13"/>
      <c r="L269" s="3">
        <f t="shared" si="26"/>
        <v>293531.00000000012</v>
      </c>
      <c r="M269" s="13"/>
      <c r="N269" s="13"/>
      <c r="O269" s="13"/>
      <c r="P269" s="3">
        <f t="shared" si="25"/>
        <v>1880.3899999998025</v>
      </c>
      <c r="R269" s="3"/>
      <c r="S269" s="3">
        <f t="shared" si="27"/>
        <v>0</v>
      </c>
      <c r="T269" s="3"/>
      <c r="U269" s="3"/>
      <c r="V269" s="3"/>
      <c r="W269" s="3"/>
    </row>
    <row r="270" spans="1:31" x14ac:dyDescent="0.25">
      <c r="A270" s="2">
        <v>266</v>
      </c>
      <c r="B270" s="21" t="s">
        <v>227</v>
      </c>
      <c r="C270" s="4">
        <v>38491</v>
      </c>
      <c r="D270" s="33">
        <v>2005</v>
      </c>
      <c r="E270" s="34" t="s">
        <v>134</v>
      </c>
      <c r="F270" s="2" t="s">
        <v>322</v>
      </c>
      <c r="G270" s="2" t="s">
        <v>290</v>
      </c>
      <c r="H270" s="2" t="s">
        <v>308</v>
      </c>
      <c r="I270" s="2"/>
      <c r="J270" s="2"/>
      <c r="K270" s="3">
        <v>89900</v>
      </c>
      <c r="L270" s="3">
        <f t="shared" si="26"/>
        <v>383431.00000000012</v>
      </c>
      <c r="M270" s="3"/>
      <c r="N270" s="3"/>
      <c r="O270" s="3">
        <v>89900</v>
      </c>
      <c r="P270" s="3">
        <f t="shared" si="25"/>
        <v>91780.389999999796</v>
      </c>
      <c r="R270" s="3"/>
      <c r="S270" s="3">
        <f t="shared" si="27"/>
        <v>0</v>
      </c>
      <c r="T270" s="3"/>
      <c r="U270" s="3"/>
      <c r="V270" s="3"/>
      <c r="W270" s="3"/>
    </row>
    <row r="271" spans="1:31" x14ac:dyDescent="0.25">
      <c r="A271" s="2">
        <v>267</v>
      </c>
      <c r="B271" s="21" t="s">
        <v>227</v>
      </c>
      <c r="C271" s="4">
        <v>38496</v>
      </c>
      <c r="D271" s="33">
        <v>2005</v>
      </c>
      <c r="E271" s="34" t="s">
        <v>237</v>
      </c>
      <c r="F271" s="2" t="s">
        <v>325</v>
      </c>
      <c r="G271" s="15" t="s">
        <v>337</v>
      </c>
      <c r="H271" s="15" t="s">
        <v>230</v>
      </c>
      <c r="I271" s="15" t="s">
        <v>176</v>
      </c>
      <c r="J271" s="15"/>
      <c r="K271" s="13"/>
      <c r="L271" s="13"/>
      <c r="M271" s="13"/>
      <c r="N271" s="13"/>
      <c r="O271" s="13">
        <v>-15000</v>
      </c>
      <c r="P271" s="3">
        <f t="shared" si="25"/>
        <v>76780.389999999796</v>
      </c>
      <c r="R271" s="3"/>
      <c r="S271" s="3">
        <f t="shared" si="27"/>
        <v>-15000</v>
      </c>
      <c r="T271" s="3"/>
      <c r="U271" s="3"/>
      <c r="V271" s="3"/>
      <c r="W271" s="3"/>
    </row>
    <row r="272" spans="1:31" x14ac:dyDescent="0.25">
      <c r="A272" s="2">
        <v>268</v>
      </c>
      <c r="B272" s="21" t="s">
        <v>227</v>
      </c>
      <c r="C272" s="4">
        <v>38496</v>
      </c>
      <c r="D272" s="33">
        <v>2005</v>
      </c>
      <c r="E272" s="34" t="s">
        <v>214</v>
      </c>
      <c r="F272" s="2" t="s">
        <v>177</v>
      </c>
      <c r="G272" s="2" t="s">
        <v>33</v>
      </c>
      <c r="I272" s="2"/>
      <c r="J272" s="2"/>
      <c r="K272" s="3">
        <v>-574.9</v>
      </c>
      <c r="L272" s="3">
        <f>+L270+K272</f>
        <v>382856.10000000009</v>
      </c>
      <c r="M272" s="3"/>
      <c r="N272" s="3"/>
      <c r="O272" s="3">
        <v>-574.9</v>
      </c>
      <c r="P272" s="3">
        <f t="shared" si="25"/>
        <v>76205.489999999802</v>
      </c>
      <c r="R272" s="3"/>
      <c r="S272" s="3">
        <f t="shared" si="27"/>
        <v>0</v>
      </c>
      <c r="T272" s="3"/>
      <c r="U272" s="3"/>
      <c r="V272" s="3"/>
      <c r="W272" s="3"/>
    </row>
    <row r="273" spans="1:31" x14ac:dyDescent="0.25">
      <c r="A273" s="2">
        <v>269</v>
      </c>
      <c r="B273" s="21" t="s">
        <v>227</v>
      </c>
      <c r="C273" s="4">
        <v>38496</v>
      </c>
      <c r="D273" s="33">
        <v>2005</v>
      </c>
      <c r="E273" s="34" t="s">
        <v>214</v>
      </c>
      <c r="F273" s="2" t="s">
        <v>177</v>
      </c>
      <c r="G273" s="9" t="s">
        <v>63</v>
      </c>
      <c r="I273" s="2"/>
      <c r="J273" s="2"/>
      <c r="K273" s="3">
        <v>-2238.5</v>
      </c>
      <c r="L273" s="3">
        <f t="shared" si="26"/>
        <v>380617.60000000009</v>
      </c>
      <c r="M273" s="3"/>
      <c r="N273" s="3"/>
      <c r="O273" s="3">
        <v>-2238.5</v>
      </c>
      <c r="P273" s="3">
        <f t="shared" si="25"/>
        <v>73966.989999999802</v>
      </c>
      <c r="R273" s="3"/>
      <c r="S273" s="3">
        <f t="shared" si="27"/>
        <v>0</v>
      </c>
      <c r="T273" s="3"/>
      <c r="U273" s="3"/>
      <c r="V273" s="3"/>
      <c r="W273" s="3"/>
    </row>
    <row r="274" spans="1:31" x14ac:dyDescent="0.25">
      <c r="A274" s="2">
        <v>270</v>
      </c>
      <c r="B274" s="21" t="s">
        <v>227</v>
      </c>
      <c r="C274" s="4">
        <v>38496</v>
      </c>
      <c r="D274" s="33">
        <v>2005</v>
      </c>
      <c r="E274" s="34" t="s">
        <v>214</v>
      </c>
      <c r="F274" s="2" t="s">
        <v>177</v>
      </c>
      <c r="G274" s="2" t="s">
        <v>50</v>
      </c>
      <c r="I274" s="2"/>
      <c r="J274" s="2"/>
      <c r="K274" s="3">
        <v>-1258.4000000000001</v>
      </c>
      <c r="L274" s="3">
        <f t="shared" si="26"/>
        <v>379359.20000000007</v>
      </c>
      <c r="M274" s="3"/>
      <c r="N274" s="3"/>
      <c r="O274" s="3">
        <v>-1258.4000000000001</v>
      </c>
      <c r="P274" s="3">
        <f t="shared" si="25"/>
        <v>72708.589999999807</v>
      </c>
      <c r="R274" s="3"/>
      <c r="S274" s="3">
        <f t="shared" si="27"/>
        <v>0</v>
      </c>
      <c r="T274" s="3"/>
      <c r="U274" s="3"/>
      <c r="V274" s="3"/>
      <c r="W274" s="3"/>
    </row>
    <row r="275" spans="1:31" x14ac:dyDescent="0.25">
      <c r="A275" s="2">
        <v>271</v>
      </c>
      <c r="B275" s="21" t="s">
        <v>227</v>
      </c>
      <c r="C275" s="4">
        <v>38496</v>
      </c>
      <c r="D275" s="33">
        <v>2005</v>
      </c>
      <c r="E275" s="34" t="s">
        <v>214</v>
      </c>
      <c r="F275" s="2" t="s">
        <v>177</v>
      </c>
      <c r="G275" s="2" t="s">
        <v>50</v>
      </c>
      <c r="I275" s="2"/>
      <c r="J275" s="2"/>
      <c r="K275" s="3">
        <v>-30250</v>
      </c>
      <c r="L275" s="3">
        <f t="shared" si="26"/>
        <v>349109.20000000007</v>
      </c>
      <c r="M275" s="3"/>
      <c r="N275" s="3"/>
      <c r="O275" s="3">
        <v>-30250</v>
      </c>
      <c r="P275" s="3">
        <f t="shared" si="25"/>
        <v>42458.589999999807</v>
      </c>
      <c r="R275" s="3"/>
      <c r="S275" s="3">
        <f t="shared" si="27"/>
        <v>0</v>
      </c>
      <c r="T275" s="3"/>
      <c r="U275" s="3"/>
      <c r="V275" s="3"/>
      <c r="W275" s="3"/>
    </row>
    <row r="276" spans="1:31" x14ac:dyDescent="0.25">
      <c r="A276" s="2">
        <v>272</v>
      </c>
      <c r="B276" s="21" t="s">
        <v>227</v>
      </c>
      <c r="C276" s="4">
        <v>38517</v>
      </c>
      <c r="D276" s="33">
        <v>2005</v>
      </c>
      <c r="E276" s="34" t="s">
        <v>214</v>
      </c>
      <c r="F276" s="2" t="s">
        <v>324</v>
      </c>
      <c r="G276" s="2" t="s">
        <v>460</v>
      </c>
      <c r="H276" s="2" t="s">
        <v>174</v>
      </c>
      <c r="I276" s="2" t="s">
        <v>181</v>
      </c>
      <c r="J276" s="2"/>
      <c r="K276" s="3">
        <v>-23000</v>
      </c>
      <c r="L276" s="3">
        <f t="shared" si="26"/>
        <v>326109.20000000007</v>
      </c>
      <c r="M276" s="3"/>
      <c r="N276" s="3"/>
      <c r="O276" s="3">
        <v>-23000</v>
      </c>
      <c r="P276" s="3">
        <f t="shared" si="25"/>
        <v>19458.589999999807</v>
      </c>
      <c r="R276" s="3"/>
      <c r="S276" s="3">
        <f t="shared" si="27"/>
        <v>0</v>
      </c>
      <c r="T276" s="3"/>
      <c r="U276" s="3"/>
      <c r="V276" s="3"/>
      <c r="W276" s="3"/>
    </row>
    <row r="277" spans="1:31" x14ac:dyDescent="0.25">
      <c r="A277" s="2">
        <v>273</v>
      </c>
      <c r="B277" s="21" t="s">
        <v>227</v>
      </c>
      <c r="C277" s="4">
        <v>38527</v>
      </c>
      <c r="D277" s="33">
        <v>2005</v>
      </c>
      <c r="E277" s="34" t="s">
        <v>237</v>
      </c>
      <c r="F277" s="2" t="s">
        <v>325</v>
      </c>
      <c r="G277" s="15" t="s">
        <v>337</v>
      </c>
      <c r="H277" s="15" t="s">
        <v>230</v>
      </c>
      <c r="I277" s="15" t="s">
        <v>176</v>
      </c>
      <c r="J277" s="15"/>
      <c r="K277" s="13">
        <v>40000</v>
      </c>
      <c r="L277" s="13">
        <f t="shared" si="26"/>
        <v>366109.20000000007</v>
      </c>
      <c r="M277" s="13"/>
      <c r="N277" s="13"/>
      <c r="O277" s="13">
        <v>40000</v>
      </c>
      <c r="P277" s="3">
        <f t="shared" si="25"/>
        <v>59458.589999999807</v>
      </c>
      <c r="R277" s="3"/>
      <c r="S277" s="3">
        <f t="shared" si="27"/>
        <v>0</v>
      </c>
      <c r="T277" s="3"/>
      <c r="U277" s="3"/>
      <c r="V277" s="3"/>
      <c r="W277" s="3"/>
    </row>
    <row r="278" spans="1:31" x14ac:dyDescent="0.25">
      <c r="A278" s="2">
        <v>274</v>
      </c>
      <c r="B278" s="21" t="s">
        <v>227</v>
      </c>
      <c r="C278" s="4">
        <v>38530</v>
      </c>
      <c r="D278" s="33">
        <v>2005</v>
      </c>
      <c r="E278" s="34" t="s">
        <v>214</v>
      </c>
      <c r="F278" s="2" t="s">
        <v>324</v>
      </c>
      <c r="G278" s="2" t="s">
        <v>314</v>
      </c>
      <c r="I278" s="2" t="s">
        <v>102</v>
      </c>
      <c r="J278" s="2"/>
      <c r="K278" s="3">
        <v>-20000</v>
      </c>
      <c r="L278" s="3">
        <f t="shared" si="26"/>
        <v>346109.20000000007</v>
      </c>
      <c r="M278" s="3"/>
      <c r="N278" s="3"/>
      <c r="O278" s="3">
        <v>-20000</v>
      </c>
      <c r="P278" s="3">
        <f t="shared" si="25"/>
        <v>39458.589999999807</v>
      </c>
      <c r="R278" s="3"/>
      <c r="S278" s="3">
        <f t="shared" si="27"/>
        <v>0</v>
      </c>
      <c r="T278" s="3"/>
      <c r="U278" s="3"/>
      <c r="V278" t="s">
        <v>432</v>
      </c>
      <c r="W278">
        <v>2005</v>
      </c>
      <c r="X278" t="s">
        <v>434</v>
      </c>
      <c r="Y278" s="65">
        <v>38530</v>
      </c>
      <c r="Z278" s="1">
        <v>-20000</v>
      </c>
      <c r="AA278" s="1">
        <v>-20000</v>
      </c>
      <c r="AB278" s="1">
        <v>10000</v>
      </c>
      <c r="AC278" s="1">
        <v>-20000</v>
      </c>
      <c r="AD278" t="s">
        <v>339</v>
      </c>
      <c r="AE278" t="s">
        <v>448</v>
      </c>
    </row>
    <row r="279" spans="1:31" x14ac:dyDescent="0.25">
      <c r="A279" s="2">
        <v>275</v>
      </c>
      <c r="B279" s="21" t="s">
        <v>227</v>
      </c>
      <c r="C279" s="4">
        <v>38537</v>
      </c>
      <c r="D279" s="33">
        <v>2005</v>
      </c>
      <c r="E279" s="34" t="s">
        <v>214</v>
      </c>
      <c r="F279" s="2" t="s">
        <v>177</v>
      </c>
      <c r="G279" s="2" t="s">
        <v>50</v>
      </c>
      <c r="I279" s="2"/>
      <c r="J279" s="2"/>
      <c r="K279" s="3">
        <v>-3581.6</v>
      </c>
      <c r="L279" s="3">
        <f t="shared" si="26"/>
        <v>342527.60000000009</v>
      </c>
      <c r="M279" s="3"/>
      <c r="N279" s="3"/>
      <c r="O279" s="3">
        <v>-3581.6</v>
      </c>
      <c r="P279" s="3">
        <f t="shared" si="25"/>
        <v>35876.989999999809</v>
      </c>
      <c r="R279" s="3"/>
      <c r="S279" s="3">
        <f t="shared" si="27"/>
        <v>0</v>
      </c>
      <c r="T279" s="3"/>
      <c r="U279" s="3"/>
      <c r="V279" s="3"/>
      <c r="W279" s="3"/>
    </row>
    <row r="280" spans="1:31" x14ac:dyDescent="0.25">
      <c r="A280" s="2">
        <v>276</v>
      </c>
      <c r="B280" s="21" t="s">
        <v>227</v>
      </c>
      <c r="C280" s="4">
        <v>38589</v>
      </c>
      <c r="D280" s="33">
        <v>2005</v>
      </c>
      <c r="E280" s="34" t="s">
        <v>237</v>
      </c>
      <c r="F280" s="2" t="s">
        <v>325</v>
      </c>
      <c r="G280" s="15" t="s">
        <v>337</v>
      </c>
      <c r="H280" s="15" t="s">
        <v>230</v>
      </c>
      <c r="I280" s="15" t="s">
        <v>176</v>
      </c>
      <c r="J280" s="15"/>
      <c r="K280" s="3"/>
      <c r="L280" s="3">
        <f t="shared" si="26"/>
        <v>342527.60000000009</v>
      </c>
      <c r="M280" s="3"/>
      <c r="O280" s="3">
        <v>-20000</v>
      </c>
      <c r="P280" s="3">
        <f t="shared" si="25"/>
        <v>15876.989999999809</v>
      </c>
      <c r="R280" s="3"/>
      <c r="S280" s="3">
        <f t="shared" si="27"/>
        <v>-20000</v>
      </c>
      <c r="T280" s="3"/>
      <c r="U280" s="3"/>
      <c r="V280" s="3"/>
      <c r="W280" s="3"/>
    </row>
    <row r="281" spans="1:31" x14ac:dyDescent="0.25">
      <c r="A281" s="2">
        <v>277</v>
      </c>
      <c r="B281" s="21" t="s">
        <v>227</v>
      </c>
      <c r="C281" s="4">
        <v>38601</v>
      </c>
      <c r="D281" s="33">
        <v>2005</v>
      </c>
      <c r="E281" s="37" t="s">
        <v>68</v>
      </c>
      <c r="F281" s="2" t="s">
        <v>322</v>
      </c>
      <c r="G281" s="2" t="s">
        <v>287</v>
      </c>
      <c r="I281" s="2">
        <v>42375946</v>
      </c>
      <c r="J281" s="2"/>
      <c r="K281" s="3">
        <v>24000</v>
      </c>
      <c r="L281" s="3">
        <f>+L279+K281</f>
        <v>366527.60000000009</v>
      </c>
      <c r="M281" s="3"/>
      <c r="N281" s="3"/>
      <c r="O281" s="3">
        <v>24000</v>
      </c>
      <c r="P281" s="3">
        <f t="shared" si="25"/>
        <v>39876.989999999809</v>
      </c>
      <c r="R281" s="3"/>
      <c r="S281" s="3">
        <f t="shared" si="27"/>
        <v>0</v>
      </c>
      <c r="T281" s="3"/>
      <c r="U281" s="3"/>
      <c r="V281" s="3"/>
      <c r="W281" s="3"/>
    </row>
    <row r="282" spans="1:31" x14ac:dyDescent="0.25">
      <c r="A282" s="2">
        <v>278</v>
      </c>
      <c r="B282" s="21" t="s">
        <v>227</v>
      </c>
      <c r="C282" s="4">
        <v>38608</v>
      </c>
      <c r="D282" s="33">
        <v>2005</v>
      </c>
      <c r="E282" s="34" t="s">
        <v>237</v>
      </c>
      <c r="F282" s="2" t="s">
        <v>325</v>
      </c>
      <c r="G282" s="15" t="s">
        <v>337</v>
      </c>
      <c r="H282" s="15" t="s">
        <v>230</v>
      </c>
      <c r="I282" s="15" t="s">
        <v>176</v>
      </c>
      <c r="J282" s="15"/>
      <c r="K282" s="3"/>
      <c r="L282" s="3">
        <f t="shared" ref="L282" si="28">+L281+K282</f>
        <v>366527.60000000009</v>
      </c>
      <c r="M282" s="3"/>
      <c r="O282" s="3">
        <v>-6000</v>
      </c>
      <c r="P282" s="3">
        <f t="shared" si="25"/>
        <v>33876.989999999809</v>
      </c>
      <c r="R282" s="3"/>
      <c r="S282" s="3">
        <f t="shared" si="27"/>
        <v>-6000</v>
      </c>
      <c r="T282" s="3"/>
      <c r="U282" s="3"/>
      <c r="V282" s="3"/>
      <c r="W282" s="3"/>
    </row>
    <row r="283" spans="1:31" x14ac:dyDescent="0.25">
      <c r="A283" s="2">
        <v>279</v>
      </c>
      <c r="B283" s="21" t="s">
        <v>227</v>
      </c>
      <c r="C283" s="4">
        <v>38610</v>
      </c>
      <c r="D283" s="33">
        <v>2005</v>
      </c>
      <c r="E283" s="34" t="s">
        <v>214</v>
      </c>
      <c r="F283" s="2" t="s">
        <v>177</v>
      </c>
      <c r="G283" s="2" t="s">
        <v>33</v>
      </c>
      <c r="I283" s="2"/>
      <c r="J283" s="2"/>
      <c r="K283" s="3">
        <v>-822.92</v>
      </c>
      <c r="L283" s="3">
        <f>+L281+K283</f>
        <v>365704.68000000011</v>
      </c>
      <c r="M283" s="3"/>
      <c r="N283" s="3"/>
      <c r="O283" s="3">
        <v>-822.92</v>
      </c>
      <c r="P283" s="3">
        <f t="shared" si="25"/>
        <v>33054.069999999811</v>
      </c>
      <c r="R283" s="3"/>
      <c r="S283" s="3">
        <f t="shared" si="27"/>
        <v>0</v>
      </c>
      <c r="T283" s="3"/>
      <c r="U283" s="3"/>
      <c r="V283" s="3"/>
      <c r="W283" s="3"/>
    </row>
    <row r="284" spans="1:31" x14ac:dyDescent="0.25">
      <c r="A284" s="2">
        <v>280</v>
      </c>
      <c r="B284" s="21" t="s">
        <v>227</v>
      </c>
      <c r="C284" s="4">
        <v>38610</v>
      </c>
      <c r="D284" s="33">
        <v>2005</v>
      </c>
      <c r="E284" s="34" t="s">
        <v>214</v>
      </c>
      <c r="F284" s="2" t="s">
        <v>177</v>
      </c>
      <c r="G284" s="2" t="s">
        <v>33</v>
      </c>
      <c r="I284" s="2"/>
      <c r="J284" s="2"/>
      <c r="K284" s="3">
        <v>-2106.75</v>
      </c>
      <c r="L284" s="3">
        <f t="shared" si="26"/>
        <v>363597.93000000011</v>
      </c>
      <c r="M284" s="3"/>
      <c r="N284" s="3"/>
      <c r="O284" s="3">
        <v>-2106.75</v>
      </c>
      <c r="P284" s="3">
        <f t="shared" si="25"/>
        <v>30947.319999999811</v>
      </c>
      <c r="R284" s="3"/>
      <c r="S284" s="3">
        <f t="shared" si="27"/>
        <v>0</v>
      </c>
      <c r="T284" s="3"/>
      <c r="U284" s="3"/>
      <c r="V284" s="3"/>
      <c r="W284" s="3"/>
    </row>
    <row r="285" spans="1:31" x14ac:dyDescent="0.25">
      <c r="A285" s="2">
        <v>281</v>
      </c>
      <c r="B285" s="21" t="s">
        <v>227</v>
      </c>
      <c r="C285" s="4">
        <v>38610</v>
      </c>
      <c r="D285" s="33">
        <v>2005</v>
      </c>
      <c r="E285" s="34" t="s">
        <v>214</v>
      </c>
      <c r="F285" s="2" t="s">
        <v>177</v>
      </c>
      <c r="G285" s="2" t="s">
        <v>50</v>
      </c>
      <c r="I285" s="2"/>
      <c r="J285" s="2"/>
      <c r="K285" s="3">
        <v>-2397.62</v>
      </c>
      <c r="L285" s="3">
        <f t="shared" si="26"/>
        <v>361200.31000000011</v>
      </c>
      <c r="M285" s="3"/>
      <c r="N285" s="3"/>
      <c r="O285" s="3">
        <v>-2397.62</v>
      </c>
      <c r="P285" s="3">
        <f t="shared" si="25"/>
        <v>28549.699999999812</v>
      </c>
      <c r="R285" s="3"/>
      <c r="S285" s="3">
        <f t="shared" si="27"/>
        <v>0</v>
      </c>
      <c r="T285" s="3"/>
      <c r="U285" s="3"/>
      <c r="V285" s="3"/>
      <c r="W285" s="3"/>
    </row>
    <row r="286" spans="1:31" x14ac:dyDescent="0.25">
      <c r="A286" s="2">
        <v>282</v>
      </c>
      <c r="B286" s="21" t="s">
        <v>227</v>
      </c>
      <c r="C286" s="4">
        <v>38610</v>
      </c>
      <c r="D286" s="33">
        <v>2005</v>
      </c>
      <c r="E286" s="34" t="s">
        <v>214</v>
      </c>
      <c r="F286" s="2" t="s">
        <v>257</v>
      </c>
      <c r="G286" s="2" t="s">
        <v>182</v>
      </c>
      <c r="I286" s="2" t="s">
        <v>183</v>
      </c>
      <c r="J286" s="2"/>
      <c r="K286" s="3">
        <v>-2597.66</v>
      </c>
      <c r="L286" s="3">
        <f t="shared" si="26"/>
        <v>358602.65000000014</v>
      </c>
      <c r="M286" s="3"/>
      <c r="N286" s="3"/>
      <c r="O286" s="3">
        <v>-2597.66</v>
      </c>
      <c r="P286" s="3">
        <f t="shared" si="25"/>
        <v>25952.039999999812</v>
      </c>
      <c r="R286" s="3"/>
      <c r="S286" s="3">
        <f t="shared" si="27"/>
        <v>0</v>
      </c>
      <c r="T286" s="3"/>
      <c r="U286" s="3"/>
      <c r="V286" s="3"/>
      <c r="W286" s="3"/>
    </row>
    <row r="287" spans="1:31" x14ac:dyDescent="0.25">
      <c r="A287" s="2">
        <v>283</v>
      </c>
      <c r="B287" s="21" t="s">
        <v>227</v>
      </c>
      <c r="C287" s="4">
        <v>38623</v>
      </c>
      <c r="D287" s="33">
        <v>2005</v>
      </c>
      <c r="E287" s="34" t="s">
        <v>75</v>
      </c>
      <c r="F287" s="2" t="s">
        <v>93</v>
      </c>
      <c r="G287" s="2" t="s">
        <v>93</v>
      </c>
      <c r="H287" s="2" t="s">
        <v>124</v>
      </c>
      <c r="I287" s="2" t="s">
        <v>184</v>
      </c>
      <c r="J287" s="2"/>
      <c r="K287" s="3"/>
      <c r="L287" s="3">
        <f t="shared" si="26"/>
        <v>358602.65000000014</v>
      </c>
      <c r="M287" s="3"/>
      <c r="O287" s="3">
        <v>-6000</v>
      </c>
      <c r="P287" s="3">
        <f t="shared" si="25"/>
        <v>19952.039999999812</v>
      </c>
      <c r="Q287" s="3">
        <v>19952.043000000001</v>
      </c>
      <c r="R287" s="3"/>
      <c r="S287" s="3">
        <f t="shared" si="27"/>
        <v>-6000</v>
      </c>
      <c r="T287" s="3" t="str">
        <f>IF(S287&gt;0,S287,"")</f>
        <v/>
      </c>
      <c r="U287" s="3">
        <f>+O287</f>
        <v>-6000</v>
      </c>
      <c r="V287" s="3"/>
      <c r="W287" s="3"/>
    </row>
    <row r="288" spans="1:31" x14ac:dyDescent="0.25">
      <c r="A288" s="2">
        <v>284</v>
      </c>
      <c r="B288" s="21" t="s">
        <v>227</v>
      </c>
      <c r="C288" s="4">
        <v>38651</v>
      </c>
      <c r="D288" s="33">
        <v>2005</v>
      </c>
      <c r="E288" s="34" t="s">
        <v>214</v>
      </c>
      <c r="F288" s="2" t="s">
        <v>177</v>
      </c>
      <c r="G288" s="2" t="s">
        <v>59</v>
      </c>
      <c r="I288" s="2">
        <v>1414</v>
      </c>
      <c r="J288" s="2"/>
      <c r="K288" s="3">
        <v>-1470.15</v>
      </c>
      <c r="L288" s="3">
        <f>+L286+K288</f>
        <v>357132.50000000012</v>
      </c>
      <c r="M288" s="3"/>
      <c r="N288" s="3"/>
      <c r="O288" s="3">
        <v>-1470.15</v>
      </c>
      <c r="P288" s="3">
        <f t="shared" si="25"/>
        <v>18481.88999999981</v>
      </c>
      <c r="R288" s="3"/>
      <c r="S288" s="3">
        <f t="shared" si="27"/>
        <v>0</v>
      </c>
      <c r="T288" s="3"/>
      <c r="U288" s="3"/>
      <c r="V288" s="3"/>
      <c r="W288" s="3"/>
    </row>
    <row r="289" spans="1:31" x14ac:dyDescent="0.25">
      <c r="A289" s="2">
        <v>285</v>
      </c>
      <c r="B289" s="21" t="s">
        <v>227</v>
      </c>
      <c r="C289" s="4">
        <v>38651</v>
      </c>
      <c r="D289" s="33">
        <v>2005</v>
      </c>
      <c r="E289" s="34" t="s">
        <v>214</v>
      </c>
      <c r="F289" s="2" t="s">
        <v>177</v>
      </c>
      <c r="G289" s="2" t="s">
        <v>59</v>
      </c>
      <c r="I289" s="2"/>
      <c r="J289" s="2"/>
      <c r="K289" s="3">
        <v>-3634.84</v>
      </c>
      <c r="L289" s="3">
        <f t="shared" si="26"/>
        <v>353497.66000000009</v>
      </c>
      <c r="M289" s="3"/>
      <c r="N289" s="3"/>
      <c r="O289" s="3">
        <v>-3634.84</v>
      </c>
      <c r="P289" s="3">
        <f t="shared" si="25"/>
        <v>14847.04999999981</v>
      </c>
      <c r="R289" s="3"/>
      <c r="S289" s="3">
        <f t="shared" si="27"/>
        <v>0</v>
      </c>
      <c r="T289" s="3"/>
      <c r="U289" s="3"/>
      <c r="V289" s="3"/>
      <c r="W289" s="3"/>
    </row>
    <row r="290" spans="1:31" x14ac:dyDescent="0.25">
      <c r="A290" s="2">
        <v>286</v>
      </c>
      <c r="B290" s="21" t="s">
        <v>227</v>
      </c>
      <c r="C290" s="4">
        <v>38665</v>
      </c>
      <c r="D290" s="33">
        <v>2005</v>
      </c>
      <c r="E290" s="34" t="s">
        <v>75</v>
      </c>
      <c r="F290" s="2" t="s">
        <v>93</v>
      </c>
      <c r="G290" s="2" t="s">
        <v>93</v>
      </c>
      <c r="H290" s="2" t="s">
        <v>124</v>
      </c>
      <c r="I290" s="2" t="s">
        <v>184</v>
      </c>
      <c r="J290" s="2"/>
      <c r="K290" s="3"/>
      <c r="L290" s="3">
        <f t="shared" ref="L290" si="29">+L289+K290</f>
        <v>353497.66000000009</v>
      </c>
      <c r="M290" s="3"/>
      <c r="O290" s="3">
        <v>-5000</v>
      </c>
      <c r="P290" s="3">
        <f t="shared" ref="P290:P294" si="30">+P289+O290</f>
        <v>9847.0499999998101</v>
      </c>
      <c r="R290" s="3"/>
      <c r="S290" s="3">
        <f t="shared" si="27"/>
        <v>-5000</v>
      </c>
      <c r="T290" s="3" t="str">
        <f>IF(S290&gt;0,S290,"")</f>
        <v/>
      </c>
      <c r="U290" s="3">
        <f>+O290</f>
        <v>-5000</v>
      </c>
      <c r="V290" s="3"/>
      <c r="W290" s="3"/>
    </row>
    <row r="291" spans="1:31" x14ac:dyDescent="0.25">
      <c r="A291" s="2">
        <v>287</v>
      </c>
      <c r="B291" s="21" t="s">
        <v>227</v>
      </c>
      <c r="C291" s="4">
        <v>38684</v>
      </c>
      <c r="D291" s="33">
        <v>2005</v>
      </c>
      <c r="E291" s="37" t="s">
        <v>68</v>
      </c>
      <c r="F291" s="2" t="s">
        <v>322</v>
      </c>
      <c r="G291" s="2" t="s">
        <v>185</v>
      </c>
      <c r="I291" s="2"/>
      <c r="J291" s="2"/>
      <c r="K291" s="3">
        <v>79779</v>
      </c>
      <c r="L291" s="3">
        <f>+L289+K291</f>
        <v>433276.66000000009</v>
      </c>
      <c r="M291" s="3"/>
      <c r="N291" s="3"/>
      <c r="O291" s="3">
        <v>79779</v>
      </c>
      <c r="P291" s="3">
        <f t="shared" si="30"/>
        <v>89626.049999999814</v>
      </c>
      <c r="R291" s="3"/>
      <c r="S291" s="3">
        <f t="shared" si="27"/>
        <v>0</v>
      </c>
      <c r="T291" s="3"/>
      <c r="U291" s="3"/>
      <c r="V291" s="3"/>
      <c r="W291" s="3"/>
    </row>
    <row r="292" spans="1:31" x14ac:dyDescent="0.25">
      <c r="A292" s="2">
        <v>288</v>
      </c>
      <c r="B292" s="21" t="s">
        <v>227</v>
      </c>
      <c r="C292" s="4">
        <v>38690</v>
      </c>
      <c r="D292" s="33">
        <v>2005</v>
      </c>
      <c r="E292" s="34" t="s">
        <v>75</v>
      </c>
      <c r="F292" s="2" t="s">
        <v>93</v>
      </c>
      <c r="G292" s="2" t="s">
        <v>93</v>
      </c>
      <c r="H292" s="2" t="s">
        <v>124</v>
      </c>
      <c r="I292" s="2"/>
      <c r="J292" s="2"/>
      <c r="K292" s="3"/>
      <c r="L292" s="3">
        <f t="shared" ref="L292" si="31">+L291+K292</f>
        <v>433276.66000000009</v>
      </c>
      <c r="M292" s="3"/>
      <c r="O292" s="3">
        <v>-6000</v>
      </c>
      <c r="P292" s="3">
        <f t="shared" si="30"/>
        <v>83626.049999999814</v>
      </c>
      <c r="R292" s="3"/>
      <c r="S292" s="3">
        <f t="shared" si="27"/>
        <v>-6000</v>
      </c>
      <c r="T292" s="3" t="str">
        <f>IF(S292&gt;0,S292,"")</f>
        <v/>
      </c>
      <c r="U292" s="3">
        <f>+O292</f>
        <v>-6000</v>
      </c>
      <c r="V292" s="3"/>
      <c r="W292" s="3"/>
    </row>
    <row r="293" spans="1:31" x14ac:dyDescent="0.25">
      <c r="A293" s="2">
        <v>289</v>
      </c>
      <c r="B293" s="21" t="s">
        <v>227</v>
      </c>
      <c r="C293" s="4">
        <v>38692</v>
      </c>
      <c r="D293" s="33">
        <v>2005</v>
      </c>
      <c r="E293" s="34" t="s">
        <v>214</v>
      </c>
      <c r="F293" s="2" t="s">
        <v>324</v>
      </c>
      <c r="G293" s="2" t="s">
        <v>459</v>
      </c>
      <c r="I293" s="2" t="s">
        <v>102</v>
      </c>
      <c r="J293" s="2"/>
      <c r="K293" s="3">
        <v>-79779</v>
      </c>
      <c r="L293" s="3">
        <f>+L291+K293</f>
        <v>353497.66000000009</v>
      </c>
      <c r="M293" s="3"/>
      <c r="N293" s="3"/>
      <c r="O293" s="3">
        <v>-79779</v>
      </c>
      <c r="P293" s="3">
        <f t="shared" si="30"/>
        <v>3847.0499999998137</v>
      </c>
      <c r="R293" s="3"/>
      <c r="S293" s="3">
        <f t="shared" si="27"/>
        <v>0</v>
      </c>
      <c r="T293" s="3"/>
      <c r="U293" s="3"/>
      <c r="V293" s="3"/>
      <c r="W293" s="3"/>
    </row>
    <row r="294" spans="1:31" x14ac:dyDescent="0.25">
      <c r="A294" s="2">
        <v>290</v>
      </c>
      <c r="B294" s="21" t="s">
        <v>227</v>
      </c>
      <c r="C294" s="4">
        <v>38692</v>
      </c>
      <c r="D294" s="33">
        <v>2005</v>
      </c>
      <c r="E294" s="37" t="s">
        <v>68</v>
      </c>
      <c r="F294" s="2" t="s">
        <v>322</v>
      </c>
      <c r="G294" s="2" t="s">
        <v>287</v>
      </c>
      <c r="I294" s="2">
        <v>47575123</v>
      </c>
      <c r="J294" s="2"/>
      <c r="K294" s="3">
        <v>91359.5</v>
      </c>
      <c r="L294" s="3">
        <f t="shared" si="26"/>
        <v>444857.16000000009</v>
      </c>
      <c r="M294" s="3"/>
      <c r="N294" s="3"/>
      <c r="O294" s="3">
        <v>91359.5</v>
      </c>
      <c r="P294" s="3">
        <f t="shared" si="30"/>
        <v>95206.549999999814</v>
      </c>
      <c r="R294" s="3"/>
      <c r="S294" s="3">
        <f t="shared" si="27"/>
        <v>0</v>
      </c>
      <c r="T294" s="3"/>
      <c r="U294" s="3"/>
      <c r="V294" s="3"/>
      <c r="W294" s="3"/>
    </row>
    <row r="295" spans="1:31" x14ac:dyDescent="0.25">
      <c r="A295" s="2">
        <v>291</v>
      </c>
      <c r="B295" s="21" t="s">
        <v>227</v>
      </c>
      <c r="C295" s="4">
        <v>38699</v>
      </c>
      <c r="D295" s="33">
        <v>2005</v>
      </c>
      <c r="E295" s="34" t="s">
        <v>214</v>
      </c>
      <c r="F295" s="2" t="s">
        <v>177</v>
      </c>
      <c r="G295" s="2" t="s">
        <v>116</v>
      </c>
      <c r="I295" s="2"/>
      <c r="J295" s="2"/>
      <c r="K295" s="3">
        <v>-25000</v>
      </c>
      <c r="L295" s="3">
        <f t="shared" si="26"/>
        <v>419857.16000000009</v>
      </c>
      <c r="M295" s="3"/>
      <c r="N295" s="3"/>
      <c r="O295" s="3">
        <v>-25000</v>
      </c>
      <c r="P295" s="3">
        <f t="shared" si="25"/>
        <v>70206.549999999814</v>
      </c>
      <c r="R295" s="3"/>
      <c r="S295" s="3">
        <f t="shared" si="27"/>
        <v>0</v>
      </c>
      <c r="T295" s="3"/>
      <c r="U295" s="3"/>
      <c r="V295" s="3"/>
      <c r="W295" s="3"/>
    </row>
    <row r="296" spans="1:31" x14ac:dyDescent="0.25">
      <c r="A296" s="2">
        <v>292</v>
      </c>
      <c r="B296" s="21" t="s">
        <v>227</v>
      </c>
      <c r="C296" s="4">
        <v>38699</v>
      </c>
      <c r="D296" s="33">
        <v>2005</v>
      </c>
      <c r="E296" s="34" t="s">
        <v>214</v>
      </c>
      <c r="F296" s="2" t="s">
        <v>177</v>
      </c>
      <c r="G296" s="2" t="s">
        <v>116</v>
      </c>
      <c r="I296" s="2"/>
      <c r="J296" s="2"/>
      <c r="K296" s="3">
        <v>-25000</v>
      </c>
      <c r="L296" s="3">
        <f t="shared" si="26"/>
        <v>394857.16000000009</v>
      </c>
      <c r="M296" s="3"/>
      <c r="N296" s="3"/>
      <c r="O296" s="3">
        <v>-25000</v>
      </c>
      <c r="P296" s="3">
        <f t="shared" si="25"/>
        <v>45206.549999999814</v>
      </c>
      <c r="R296" s="3"/>
      <c r="S296" s="3">
        <f t="shared" si="27"/>
        <v>0</v>
      </c>
      <c r="T296" s="3"/>
      <c r="U296" s="3"/>
      <c r="V296" s="3"/>
      <c r="W296" s="3"/>
    </row>
    <row r="297" spans="1:31" x14ac:dyDescent="0.25">
      <c r="A297" s="2">
        <v>293</v>
      </c>
      <c r="B297" s="21" t="s">
        <v>227</v>
      </c>
      <c r="C297" s="4">
        <v>38701</v>
      </c>
      <c r="D297" s="33">
        <v>2005</v>
      </c>
      <c r="E297" s="34" t="s">
        <v>75</v>
      </c>
      <c r="F297" s="2" t="s">
        <v>93</v>
      </c>
      <c r="G297" s="2" t="s">
        <v>93</v>
      </c>
      <c r="H297" s="2" t="s">
        <v>124</v>
      </c>
      <c r="I297" s="2" t="s">
        <v>131</v>
      </c>
      <c r="J297" s="2"/>
      <c r="K297" s="3"/>
      <c r="L297" s="3">
        <f t="shared" si="26"/>
        <v>394857.16000000009</v>
      </c>
      <c r="M297" s="3"/>
      <c r="O297" s="3">
        <v>-2500</v>
      </c>
      <c r="P297" s="3">
        <f t="shared" si="25"/>
        <v>42706.549999999814</v>
      </c>
      <c r="R297" s="3"/>
      <c r="S297" s="3">
        <f t="shared" si="27"/>
        <v>-2500</v>
      </c>
      <c r="T297" s="3" t="str">
        <f>IF(S297&gt;0,S297,"")</f>
        <v/>
      </c>
      <c r="U297" s="3">
        <f>+O297</f>
        <v>-2500</v>
      </c>
      <c r="V297" s="3"/>
      <c r="W297" s="3"/>
    </row>
    <row r="298" spans="1:31" x14ac:dyDescent="0.25">
      <c r="A298" s="2">
        <v>294</v>
      </c>
      <c r="B298" s="21" t="s">
        <v>227</v>
      </c>
      <c r="C298" s="4">
        <v>38705</v>
      </c>
      <c r="D298" s="33">
        <v>2005</v>
      </c>
      <c r="E298" s="34" t="s">
        <v>134</v>
      </c>
      <c r="F298" s="2" t="s">
        <v>324</v>
      </c>
      <c r="G298" s="2" t="s">
        <v>314</v>
      </c>
      <c r="I298" s="2" t="s">
        <v>102</v>
      </c>
      <c r="J298" s="2"/>
      <c r="K298" s="3">
        <v>50000</v>
      </c>
      <c r="L298" s="3">
        <f>+L296+K298</f>
        <v>444857.16000000009</v>
      </c>
      <c r="M298" s="3"/>
      <c r="N298" s="3"/>
      <c r="O298" s="3">
        <v>50000</v>
      </c>
      <c r="P298" s="3">
        <f t="shared" si="25"/>
        <v>92706.549999999814</v>
      </c>
      <c r="R298" s="3"/>
      <c r="S298" s="3">
        <f t="shared" si="27"/>
        <v>0</v>
      </c>
      <c r="T298" s="3"/>
      <c r="U298" s="3"/>
      <c r="V298" t="s">
        <v>432</v>
      </c>
      <c r="W298">
        <v>2005</v>
      </c>
      <c r="X298" t="s">
        <v>434</v>
      </c>
      <c r="Y298" s="65">
        <v>38702</v>
      </c>
      <c r="Z298" s="1">
        <v>50000</v>
      </c>
      <c r="AA298" s="1">
        <v>50000</v>
      </c>
      <c r="AB298" s="1">
        <v>60000</v>
      </c>
      <c r="AC298" s="1">
        <v>50000</v>
      </c>
      <c r="AD298" t="s">
        <v>339</v>
      </c>
      <c r="AE298" t="s">
        <v>449</v>
      </c>
    </row>
    <row r="299" spans="1:31" x14ac:dyDescent="0.25">
      <c r="A299" s="2">
        <v>295</v>
      </c>
      <c r="B299" s="21" t="s">
        <v>227</v>
      </c>
      <c r="C299" s="4">
        <v>38707</v>
      </c>
      <c r="D299" s="33">
        <v>2005</v>
      </c>
      <c r="E299" s="34" t="s">
        <v>214</v>
      </c>
      <c r="F299" s="2" t="s">
        <v>177</v>
      </c>
      <c r="G299" s="2" t="s">
        <v>33</v>
      </c>
      <c r="I299" s="2"/>
      <c r="J299" s="2"/>
      <c r="K299" s="3">
        <v>-881.36</v>
      </c>
      <c r="L299" s="3">
        <f t="shared" si="26"/>
        <v>443975.8000000001</v>
      </c>
      <c r="M299" s="3"/>
      <c r="N299" s="3"/>
      <c r="O299" s="3">
        <v>-881.36</v>
      </c>
      <c r="P299" s="3">
        <f t="shared" si="25"/>
        <v>91825.189999999813</v>
      </c>
      <c r="R299" s="3"/>
      <c r="S299" s="3">
        <f t="shared" si="27"/>
        <v>0</v>
      </c>
      <c r="T299" s="3"/>
      <c r="U299" s="3"/>
      <c r="V299" s="3"/>
      <c r="W299" s="3"/>
    </row>
    <row r="300" spans="1:31" x14ac:dyDescent="0.25">
      <c r="A300" s="2">
        <v>296</v>
      </c>
      <c r="B300" s="21" t="s">
        <v>227</v>
      </c>
      <c r="C300" s="4">
        <v>38707</v>
      </c>
      <c r="D300" s="33">
        <v>2005</v>
      </c>
      <c r="E300" s="34" t="s">
        <v>214</v>
      </c>
      <c r="F300" s="2" t="s">
        <v>177</v>
      </c>
      <c r="G300" s="2" t="s">
        <v>50</v>
      </c>
      <c r="I300" s="2"/>
      <c r="J300" s="2"/>
      <c r="K300" s="3">
        <v>-10447.040000000001</v>
      </c>
      <c r="L300" s="3">
        <f t="shared" si="26"/>
        <v>433528.76000000013</v>
      </c>
      <c r="M300" s="3"/>
      <c r="N300" s="3"/>
      <c r="O300" s="3">
        <v>-10447.040000000001</v>
      </c>
      <c r="P300" s="3">
        <f t="shared" si="25"/>
        <v>81378.14999999982</v>
      </c>
      <c r="R300" s="3"/>
      <c r="S300" s="3">
        <f t="shared" si="27"/>
        <v>0</v>
      </c>
      <c r="T300" s="3"/>
      <c r="U300" s="3"/>
      <c r="V300" s="3"/>
      <c r="W300" s="3"/>
    </row>
    <row r="301" spans="1:31" x14ac:dyDescent="0.25">
      <c r="A301" s="2">
        <v>297</v>
      </c>
      <c r="B301" s="21" t="s">
        <v>227</v>
      </c>
      <c r="C301" s="4">
        <v>38707</v>
      </c>
      <c r="D301" s="33">
        <v>2005</v>
      </c>
      <c r="E301" s="34" t="s">
        <v>214</v>
      </c>
      <c r="F301" s="2" t="s">
        <v>177</v>
      </c>
      <c r="G301" s="2" t="s">
        <v>33</v>
      </c>
      <c r="I301" s="2"/>
      <c r="J301" s="2"/>
      <c r="K301" s="3">
        <v>-3327.98</v>
      </c>
      <c r="L301" s="3">
        <f t="shared" si="26"/>
        <v>430200.78000000014</v>
      </c>
      <c r="M301" s="3"/>
      <c r="N301" s="3"/>
      <c r="O301" s="3">
        <v>-3327.98</v>
      </c>
      <c r="P301" s="3">
        <f t="shared" si="25"/>
        <v>78050.169999999824</v>
      </c>
      <c r="R301" s="3"/>
      <c r="S301" s="3">
        <f t="shared" si="27"/>
        <v>0</v>
      </c>
      <c r="T301" s="3"/>
      <c r="U301" s="3"/>
      <c r="V301" s="3"/>
      <c r="W301" s="3"/>
    </row>
    <row r="302" spans="1:31" x14ac:dyDescent="0.25">
      <c r="A302" s="2">
        <v>298</v>
      </c>
      <c r="B302" s="21" t="s">
        <v>227</v>
      </c>
      <c r="C302" s="4">
        <v>38707</v>
      </c>
      <c r="D302" s="33">
        <v>2005</v>
      </c>
      <c r="E302" s="34" t="s">
        <v>214</v>
      </c>
      <c r="F302" s="2" t="s">
        <v>177</v>
      </c>
      <c r="G302" s="2" t="s">
        <v>59</v>
      </c>
      <c r="I302" s="2"/>
      <c r="J302" s="2"/>
      <c r="K302" s="3">
        <v>-3371.06</v>
      </c>
      <c r="L302" s="3">
        <f t="shared" si="26"/>
        <v>426829.72000000015</v>
      </c>
      <c r="M302" s="3"/>
      <c r="N302" s="3"/>
      <c r="O302" s="3">
        <v>-3371.06</v>
      </c>
      <c r="P302" s="3">
        <f t="shared" si="25"/>
        <v>74679.109999999826</v>
      </c>
      <c r="R302" s="3"/>
      <c r="S302" s="3">
        <f t="shared" si="27"/>
        <v>0</v>
      </c>
      <c r="T302" s="3"/>
      <c r="U302" s="3"/>
      <c r="V302" s="3"/>
      <c r="W302" s="3"/>
    </row>
    <row r="303" spans="1:31" x14ac:dyDescent="0.25">
      <c r="A303" s="2">
        <v>299</v>
      </c>
      <c r="B303" s="21" t="s">
        <v>227</v>
      </c>
      <c r="C303" s="4">
        <v>38708</v>
      </c>
      <c r="D303" s="33">
        <v>2005</v>
      </c>
      <c r="E303" s="34" t="s">
        <v>75</v>
      </c>
      <c r="F303" s="2" t="s">
        <v>93</v>
      </c>
      <c r="G303" s="2" t="s">
        <v>93</v>
      </c>
      <c r="H303" s="2" t="s">
        <v>124</v>
      </c>
      <c r="I303" s="2"/>
      <c r="J303" s="2"/>
      <c r="K303" s="3"/>
      <c r="L303" s="3">
        <f t="shared" ref="L303" si="32">+L302+K303</f>
        <v>426829.72000000015</v>
      </c>
      <c r="M303" s="3"/>
      <c r="O303" s="3">
        <v>-5000</v>
      </c>
      <c r="P303" s="3">
        <f t="shared" si="25"/>
        <v>69679.109999999826</v>
      </c>
      <c r="R303" s="3"/>
      <c r="S303" s="3">
        <f t="shared" si="27"/>
        <v>-5000</v>
      </c>
      <c r="T303" s="3" t="str">
        <f>IF(S303&gt;0,S303,"")</f>
        <v/>
      </c>
      <c r="U303" s="3">
        <f>+O303</f>
        <v>-5000</v>
      </c>
      <c r="V303" s="3"/>
      <c r="W303" s="3"/>
    </row>
    <row r="304" spans="1:31" x14ac:dyDescent="0.25">
      <c r="A304" s="2">
        <v>300</v>
      </c>
      <c r="B304" s="21" t="s">
        <v>227</v>
      </c>
      <c r="C304" s="4">
        <v>38708</v>
      </c>
      <c r="D304" s="33">
        <v>2005</v>
      </c>
      <c r="E304" s="34" t="s">
        <v>214</v>
      </c>
      <c r="F304" s="2" t="s">
        <v>177</v>
      </c>
      <c r="G304" s="2" t="s">
        <v>116</v>
      </c>
      <c r="I304" s="2"/>
      <c r="J304" s="2"/>
      <c r="K304" s="3">
        <v>-783.87</v>
      </c>
      <c r="L304" s="3">
        <f>+L302+K304</f>
        <v>426045.85000000015</v>
      </c>
      <c r="M304" s="3"/>
      <c r="N304" s="3"/>
      <c r="O304" s="3">
        <v>-783.87</v>
      </c>
      <c r="P304" s="3">
        <f t="shared" si="25"/>
        <v>68895.239999999831</v>
      </c>
      <c r="R304" s="3"/>
      <c r="S304" s="3">
        <f t="shared" si="27"/>
        <v>0</v>
      </c>
      <c r="T304" s="3"/>
      <c r="U304" s="3"/>
      <c r="V304" s="3"/>
      <c r="W304" s="3"/>
    </row>
    <row r="305" spans="1:23" x14ac:dyDescent="0.25">
      <c r="A305" s="2">
        <v>301</v>
      </c>
      <c r="B305" s="21" t="s">
        <v>227</v>
      </c>
      <c r="C305" s="4">
        <v>38708</v>
      </c>
      <c r="D305" s="33">
        <v>2005</v>
      </c>
      <c r="E305" s="34" t="s">
        <v>214</v>
      </c>
      <c r="F305" s="2" t="s">
        <v>177</v>
      </c>
      <c r="G305" s="2" t="s">
        <v>116</v>
      </c>
      <c r="I305" s="2"/>
      <c r="J305" s="2"/>
      <c r="K305" s="3">
        <v>-20000</v>
      </c>
      <c r="L305" s="3">
        <f t="shared" si="26"/>
        <v>406045.85000000015</v>
      </c>
      <c r="M305" s="3"/>
      <c r="N305" s="3"/>
      <c r="O305" s="3">
        <v>-20000</v>
      </c>
      <c r="P305" s="3">
        <f t="shared" si="25"/>
        <v>48895.239999999831</v>
      </c>
      <c r="R305" s="3"/>
      <c r="S305" s="3">
        <f t="shared" si="27"/>
        <v>0</v>
      </c>
      <c r="T305" s="3"/>
      <c r="U305" s="3"/>
      <c r="V305" s="3"/>
      <c r="W305" s="3"/>
    </row>
    <row r="306" spans="1:23" x14ac:dyDescent="0.25">
      <c r="A306" s="2">
        <v>302</v>
      </c>
      <c r="B306" s="21" t="s">
        <v>227</v>
      </c>
      <c r="C306" s="4">
        <v>38708</v>
      </c>
      <c r="D306" s="33">
        <v>2005</v>
      </c>
      <c r="E306" s="34" t="s">
        <v>214</v>
      </c>
      <c r="F306" s="2" t="s">
        <v>177</v>
      </c>
      <c r="G306" s="2" t="s">
        <v>116</v>
      </c>
      <c r="I306" s="2"/>
      <c r="J306" s="2"/>
      <c r="K306" s="3">
        <v>-15000</v>
      </c>
      <c r="L306" s="3">
        <f t="shared" si="26"/>
        <v>391045.85000000015</v>
      </c>
      <c r="M306" s="3"/>
      <c r="N306" s="3"/>
      <c r="O306" s="3">
        <v>-15000</v>
      </c>
      <c r="P306" s="3">
        <f t="shared" si="25"/>
        <v>33895.239999999831</v>
      </c>
      <c r="R306" s="3"/>
      <c r="S306" s="3">
        <f t="shared" si="27"/>
        <v>0</v>
      </c>
      <c r="T306" s="3"/>
      <c r="U306" s="3"/>
      <c r="V306" s="3"/>
      <c r="W306" s="3"/>
    </row>
    <row r="307" spans="1:23" x14ac:dyDescent="0.25">
      <c r="A307" s="2">
        <v>303</v>
      </c>
      <c r="B307" s="21" t="s">
        <v>227</v>
      </c>
      <c r="C307" s="4">
        <v>38708</v>
      </c>
      <c r="D307" s="33">
        <v>2005</v>
      </c>
      <c r="E307" s="34" t="s">
        <v>214</v>
      </c>
      <c r="F307" s="2" t="s">
        <v>177</v>
      </c>
      <c r="G307" s="2" t="s">
        <v>116</v>
      </c>
      <c r="I307" s="2"/>
      <c r="J307" s="2"/>
      <c r="K307" s="3">
        <v>-15000</v>
      </c>
      <c r="L307" s="3">
        <f t="shared" si="26"/>
        <v>376045.85000000015</v>
      </c>
      <c r="M307" s="3">
        <v>376045.95</v>
      </c>
      <c r="N307" s="3"/>
      <c r="O307" s="3">
        <v>-15000</v>
      </c>
      <c r="P307" s="3">
        <f t="shared" si="25"/>
        <v>18895.239999999831</v>
      </c>
      <c r="Q307" s="3">
        <v>18895.240000000002</v>
      </c>
      <c r="R307" s="3"/>
      <c r="S307" s="3">
        <f t="shared" si="27"/>
        <v>0</v>
      </c>
      <c r="T307" s="3"/>
      <c r="U307" s="3"/>
      <c r="V307" s="3"/>
      <c r="W307" s="3"/>
    </row>
    <row r="308" spans="1:23" x14ac:dyDescent="0.25">
      <c r="A308" s="2">
        <v>304</v>
      </c>
      <c r="B308" s="21" t="s">
        <v>227</v>
      </c>
      <c r="C308" s="4">
        <v>38718</v>
      </c>
      <c r="D308" s="33">
        <v>2006</v>
      </c>
      <c r="E308" s="34" t="s">
        <v>76</v>
      </c>
      <c r="F308" s="2" t="s">
        <v>76</v>
      </c>
      <c r="G308" s="2" t="s">
        <v>76</v>
      </c>
      <c r="I308" s="2"/>
      <c r="J308" s="2"/>
      <c r="K308" s="3"/>
      <c r="L308" s="3">
        <f t="shared" si="26"/>
        <v>376045.85000000015</v>
      </c>
      <c r="M308" s="3">
        <v>376045.95</v>
      </c>
      <c r="N308" s="3"/>
      <c r="O308" s="3">
        <v>-20.87</v>
      </c>
      <c r="P308" s="3">
        <v>18874.37</v>
      </c>
      <c r="R308" s="3"/>
      <c r="S308" s="3">
        <f t="shared" si="27"/>
        <v>-20.87</v>
      </c>
      <c r="T308" s="3" t="str">
        <f t="shared" ref="T308:T309" si="33">IF(S308&gt;0,S308,"")</f>
        <v/>
      </c>
      <c r="U308" s="3"/>
      <c r="V308" s="3"/>
      <c r="W308" s="3"/>
    </row>
    <row r="309" spans="1:23" x14ac:dyDescent="0.25">
      <c r="A309" s="2">
        <v>305</v>
      </c>
      <c r="B309" s="21" t="s">
        <v>227</v>
      </c>
      <c r="C309" s="4">
        <v>38729</v>
      </c>
      <c r="D309" s="33">
        <v>2006</v>
      </c>
      <c r="E309" s="34" t="s">
        <v>75</v>
      </c>
      <c r="F309" s="2" t="s">
        <v>93</v>
      </c>
      <c r="G309" s="2" t="s">
        <v>93</v>
      </c>
      <c r="H309" s="2" t="s">
        <v>124</v>
      </c>
      <c r="I309" s="2" t="s">
        <v>131</v>
      </c>
      <c r="J309" s="2"/>
      <c r="K309" s="3"/>
      <c r="L309" s="3">
        <f t="shared" si="26"/>
        <v>376045.85000000015</v>
      </c>
      <c r="M309" s="3"/>
      <c r="O309" s="3">
        <v>-2000</v>
      </c>
      <c r="P309" s="3">
        <f t="shared" ref="P309" si="34">+P308+O309</f>
        <v>16874.37</v>
      </c>
      <c r="S309" s="3">
        <f t="shared" si="27"/>
        <v>-2000</v>
      </c>
      <c r="T309" s="3" t="str">
        <f t="shared" si="33"/>
        <v/>
      </c>
      <c r="U309" s="3">
        <f>+O309</f>
        <v>-2000</v>
      </c>
    </row>
    <row r="310" spans="1:23" x14ac:dyDescent="0.25">
      <c r="A310" s="2">
        <v>306</v>
      </c>
      <c r="B310" s="21" t="s">
        <v>227</v>
      </c>
      <c r="C310" s="4">
        <v>38741</v>
      </c>
      <c r="D310" s="33">
        <v>2006</v>
      </c>
      <c r="E310" s="37" t="s">
        <v>68</v>
      </c>
      <c r="F310" s="2" t="s">
        <v>322</v>
      </c>
      <c r="G310" s="2" t="s">
        <v>185</v>
      </c>
      <c r="H310" s="2" t="s">
        <v>153</v>
      </c>
      <c r="I310" s="2"/>
      <c r="J310" s="2"/>
      <c r="K310" s="3">
        <v>36667</v>
      </c>
      <c r="L310" s="3">
        <f t="shared" si="26"/>
        <v>412712.85000000015</v>
      </c>
      <c r="M310" s="3"/>
      <c r="N310" s="3"/>
      <c r="O310" s="3">
        <v>36667</v>
      </c>
      <c r="P310" s="3">
        <f>+P309+O310</f>
        <v>53541.369999999995</v>
      </c>
      <c r="R310" s="3"/>
      <c r="S310" s="3">
        <f t="shared" si="27"/>
        <v>0</v>
      </c>
      <c r="T310" s="3"/>
      <c r="U310" s="3"/>
      <c r="V310" s="3"/>
      <c r="W310" s="3"/>
    </row>
    <row r="311" spans="1:23" x14ac:dyDescent="0.25">
      <c r="A311" s="2">
        <v>307</v>
      </c>
      <c r="B311" s="21" t="s">
        <v>227</v>
      </c>
      <c r="C311" s="4">
        <v>38740</v>
      </c>
      <c r="D311" s="33">
        <v>2006</v>
      </c>
      <c r="E311" s="34" t="s">
        <v>75</v>
      </c>
      <c r="F311" s="2" t="s">
        <v>93</v>
      </c>
      <c r="G311" s="2" t="s">
        <v>93</v>
      </c>
      <c r="H311" s="2" t="s">
        <v>124</v>
      </c>
      <c r="I311" s="2"/>
      <c r="J311" s="2"/>
      <c r="K311" s="3"/>
      <c r="L311" s="3">
        <f t="shared" si="26"/>
        <v>412712.85000000015</v>
      </c>
      <c r="M311" s="3"/>
      <c r="O311" s="3">
        <v>-3000</v>
      </c>
      <c r="P311" s="3">
        <f t="shared" ref="P311:P313" si="35">+P310+O311</f>
        <v>50541.369999999995</v>
      </c>
      <c r="R311" s="3"/>
      <c r="S311" s="3">
        <f t="shared" si="27"/>
        <v>-3000</v>
      </c>
      <c r="T311" s="3" t="str">
        <f>IF(S311&gt;0,S311,"")</f>
        <v/>
      </c>
      <c r="U311" s="3">
        <f>+O311</f>
        <v>-3000</v>
      </c>
      <c r="V311" s="3"/>
      <c r="W311" s="3"/>
    </row>
    <row r="312" spans="1:23" x14ac:dyDescent="0.25">
      <c r="A312" s="2">
        <v>308</v>
      </c>
      <c r="B312" s="21" t="s">
        <v>227</v>
      </c>
      <c r="C312" s="4">
        <v>38748</v>
      </c>
      <c r="D312" s="33">
        <v>2006</v>
      </c>
      <c r="E312" s="34" t="s">
        <v>214</v>
      </c>
      <c r="F312" s="2" t="s">
        <v>324</v>
      </c>
      <c r="G312" s="2" t="s">
        <v>459</v>
      </c>
      <c r="H312" s="2" t="s">
        <v>163</v>
      </c>
      <c r="I312" s="2" t="s">
        <v>102</v>
      </c>
      <c r="J312" s="2"/>
      <c r="K312" s="3">
        <v>-36667</v>
      </c>
      <c r="L312" s="3">
        <f>+L310+K312</f>
        <v>376045.85000000015</v>
      </c>
      <c r="M312" s="3"/>
      <c r="N312" s="3"/>
      <c r="O312" s="3">
        <v>-36667</v>
      </c>
      <c r="P312" s="3">
        <f t="shared" si="35"/>
        <v>13874.369999999995</v>
      </c>
      <c r="R312" s="3"/>
      <c r="S312" s="3">
        <f t="shared" si="27"/>
        <v>0</v>
      </c>
      <c r="T312" s="3"/>
      <c r="U312" s="3"/>
      <c r="V312" s="3"/>
      <c r="W312" s="3"/>
    </row>
    <row r="313" spans="1:23" x14ac:dyDescent="0.25">
      <c r="A313" s="2">
        <v>309</v>
      </c>
      <c r="B313" s="21" t="s">
        <v>227</v>
      </c>
      <c r="C313" s="4">
        <v>38782</v>
      </c>
      <c r="D313" s="33">
        <v>2006</v>
      </c>
      <c r="E313" s="37" t="s">
        <v>68</v>
      </c>
      <c r="F313" s="2" t="s">
        <v>322</v>
      </c>
      <c r="G313" s="2" t="s">
        <v>185</v>
      </c>
      <c r="H313" s="2" t="s">
        <v>154</v>
      </c>
      <c r="I313" s="2" t="s">
        <v>100</v>
      </c>
      <c r="J313" s="2"/>
      <c r="K313" s="3">
        <v>27047</v>
      </c>
      <c r="L313" s="3">
        <f t="shared" ref="L313:L359" si="36">+L312+K313</f>
        <v>403092.85000000015</v>
      </c>
      <c r="M313" s="3"/>
      <c r="N313" s="3"/>
      <c r="O313" s="3">
        <v>27047</v>
      </c>
      <c r="P313" s="3">
        <f t="shared" si="35"/>
        <v>40921.369999999995</v>
      </c>
      <c r="R313" s="3"/>
      <c r="S313" s="3">
        <f t="shared" si="27"/>
        <v>0</v>
      </c>
      <c r="T313" s="3"/>
      <c r="U313" s="3"/>
      <c r="V313" s="3"/>
      <c r="W313" s="3"/>
    </row>
    <row r="314" spans="1:23" x14ac:dyDescent="0.25">
      <c r="A314" s="2">
        <v>310</v>
      </c>
      <c r="B314" s="21" t="s">
        <v>227</v>
      </c>
      <c r="C314" s="4">
        <v>38785</v>
      </c>
      <c r="D314" s="33">
        <v>2006</v>
      </c>
      <c r="E314" s="34" t="s">
        <v>75</v>
      </c>
      <c r="F314" s="2" t="s">
        <v>93</v>
      </c>
      <c r="G314" s="2" t="s">
        <v>93</v>
      </c>
      <c r="H314" s="2" t="s">
        <v>124</v>
      </c>
      <c r="I314" s="2"/>
      <c r="J314" s="2"/>
      <c r="K314" s="3"/>
      <c r="L314" s="3">
        <f t="shared" si="36"/>
        <v>403092.85000000015</v>
      </c>
      <c r="M314" s="3"/>
      <c r="O314" s="3">
        <v>-5000</v>
      </c>
      <c r="P314" s="3">
        <f t="shared" ref="P314:P315" si="37">+P313+O314</f>
        <v>35921.369999999995</v>
      </c>
      <c r="R314" s="3"/>
      <c r="S314" s="3">
        <f t="shared" si="27"/>
        <v>-5000</v>
      </c>
      <c r="T314" s="3" t="str">
        <f>IF(S314&gt;0,S314,"")</f>
        <v/>
      </c>
      <c r="U314" s="3">
        <f>+O314</f>
        <v>-5000</v>
      </c>
      <c r="V314" s="3"/>
      <c r="W314" s="3"/>
    </row>
    <row r="315" spans="1:23" x14ac:dyDescent="0.25">
      <c r="A315" s="2">
        <v>311</v>
      </c>
      <c r="B315" s="21" t="s">
        <v>227</v>
      </c>
      <c r="C315" s="4">
        <v>38791</v>
      </c>
      <c r="D315" s="33">
        <v>2006</v>
      </c>
      <c r="E315" s="34" t="s">
        <v>214</v>
      </c>
      <c r="F315" s="2" t="s">
        <v>177</v>
      </c>
      <c r="G315" s="2" t="s">
        <v>33</v>
      </c>
      <c r="I315" s="2"/>
      <c r="J315" s="2"/>
      <c r="K315" s="3">
        <v>-521.27</v>
      </c>
      <c r="L315" s="3">
        <f>+L313+K315</f>
        <v>402571.58000000013</v>
      </c>
      <c r="M315" s="3"/>
      <c r="N315" s="3"/>
      <c r="O315" s="3">
        <v>-521.27</v>
      </c>
      <c r="P315" s="3">
        <f t="shared" si="37"/>
        <v>35400.1</v>
      </c>
      <c r="R315" s="3"/>
      <c r="S315" s="3">
        <f t="shared" si="27"/>
        <v>0</v>
      </c>
      <c r="T315" s="3"/>
      <c r="U315" s="3"/>
      <c r="V315" s="3"/>
      <c r="W315" s="3"/>
    </row>
    <row r="316" spans="1:23" x14ac:dyDescent="0.25">
      <c r="A316" s="2">
        <v>312</v>
      </c>
      <c r="B316" s="21" t="s">
        <v>227</v>
      </c>
      <c r="C316" s="4">
        <v>38791</v>
      </c>
      <c r="D316" s="33">
        <v>2006</v>
      </c>
      <c r="E316" s="34" t="s">
        <v>214</v>
      </c>
      <c r="F316" s="2" t="s">
        <v>177</v>
      </c>
      <c r="G316" s="2" t="s">
        <v>50</v>
      </c>
      <c r="I316" s="2">
        <v>9872</v>
      </c>
      <c r="J316" s="2"/>
      <c r="K316" s="3">
        <v>-494.16</v>
      </c>
      <c r="L316" s="3">
        <f t="shared" si="36"/>
        <v>402077.42000000016</v>
      </c>
      <c r="M316" s="3"/>
      <c r="N316" s="3"/>
      <c r="O316" s="3">
        <v>-494.16</v>
      </c>
      <c r="P316" s="3">
        <f t="shared" ref="P316:P357" si="38">+P315+O316</f>
        <v>34905.939999999995</v>
      </c>
      <c r="R316" s="3"/>
      <c r="S316" s="3">
        <f t="shared" si="27"/>
        <v>0</v>
      </c>
      <c r="T316" s="3"/>
      <c r="U316" s="3"/>
      <c r="V316" s="3"/>
      <c r="W316" s="3"/>
    </row>
    <row r="317" spans="1:23" x14ac:dyDescent="0.25">
      <c r="A317" s="2">
        <v>313</v>
      </c>
      <c r="B317" s="21" t="s">
        <v>227</v>
      </c>
      <c r="C317" s="4">
        <v>38791</v>
      </c>
      <c r="D317" s="33">
        <v>2006</v>
      </c>
      <c r="E317" s="34" t="s">
        <v>214</v>
      </c>
      <c r="F317" s="2" t="s">
        <v>177</v>
      </c>
      <c r="G317" s="2" t="s">
        <v>50</v>
      </c>
      <c r="I317" s="2">
        <v>9872</v>
      </c>
      <c r="J317" s="2"/>
      <c r="K317" s="3">
        <v>-256.04000000000002</v>
      </c>
      <c r="L317" s="3">
        <f t="shared" si="36"/>
        <v>401821.38000000018</v>
      </c>
      <c r="M317" s="3"/>
      <c r="N317" s="3"/>
      <c r="O317" s="3">
        <v>-256.04000000000002</v>
      </c>
      <c r="P317" s="3">
        <f t="shared" si="38"/>
        <v>34649.899999999994</v>
      </c>
      <c r="R317" s="3"/>
      <c r="S317" s="3">
        <f t="shared" si="27"/>
        <v>0</v>
      </c>
      <c r="T317" s="3"/>
      <c r="U317" s="3"/>
      <c r="V317" s="3"/>
      <c r="W317" s="3"/>
    </row>
    <row r="318" spans="1:23" x14ac:dyDescent="0.25">
      <c r="A318" s="2">
        <v>314</v>
      </c>
      <c r="B318" s="21" t="s">
        <v>227</v>
      </c>
      <c r="C318" s="4">
        <v>38791</v>
      </c>
      <c r="D318" s="33">
        <v>2006</v>
      </c>
      <c r="E318" s="34" t="s">
        <v>214</v>
      </c>
      <c r="F318" s="2" t="s">
        <v>177</v>
      </c>
      <c r="G318" s="2" t="s">
        <v>50</v>
      </c>
      <c r="I318" s="2">
        <v>9872</v>
      </c>
      <c r="J318" s="2"/>
      <c r="K318" s="3">
        <v>-5625.33</v>
      </c>
      <c r="L318" s="3">
        <f t="shared" si="36"/>
        <v>396196.05000000016</v>
      </c>
      <c r="M318" s="3"/>
      <c r="N318" s="3"/>
      <c r="O318" s="3">
        <v>-5625.33</v>
      </c>
      <c r="P318" s="3">
        <f t="shared" si="38"/>
        <v>29024.569999999992</v>
      </c>
      <c r="R318" s="3"/>
      <c r="S318" s="3">
        <f t="shared" si="27"/>
        <v>0</v>
      </c>
      <c r="T318" s="3"/>
      <c r="U318" s="3"/>
      <c r="V318" s="3"/>
      <c r="W318" s="3"/>
    </row>
    <row r="319" spans="1:23" x14ac:dyDescent="0.25">
      <c r="A319" s="2">
        <v>315</v>
      </c>
      <c r="B319" s="21" t="s">
        <v>227</v>
      </c>
      <c r="C319" s="4">
        <v>38800</v>
      </c>
      <c r="D319" s="33">
        <v>2006</v>
      </c>
      <c r="E319" s="37" t="s">
        <v>68</v>
      </c>
      <c r="F319" s="2" t="s">
        <v>322</v>
      </c>
      <c r="G319" s="2" t="s">
        <v>185</v>
      </c>
      <c r="H319" s="2" t="s">
        <v>155</v>
      </c>
      <c r="I319" s="2" t="s">
        <v>164</v>
      </c>
      <c r="J319" s="2"/>
      <c r="K319" s="3">
        <v>34908.76</v>
      </c>
      <c r="L319" s="3">
        <f t="shared" si="36"/>
        <v>431104.81000000017</v>
      </c>
      <c r="M319" s="3"/>
      <c r="N319" s="3"/>
      <c r="O319" s="3">
        <v>34908.76</v>
      </c>
      <c r="P319" s="3">
        <f t="shared" si="38"/>
        <v>63933.329999999994</v>
      </c>
      <c r="R319" s="3"/>
      <c r="S319" s="3">
        <f t="shared" si="27"/>
        <v>0</v>
      </c>
      <c r="T319" s="3"/>
      <c r="U319" s="3"/>
      <c r="V319" s="3"/>
      <c r="W319" s="3"/>
    </row>
    <row r="320" spans="1:23" x14ac:dyDescent="0.25">
      <c r="A320" s="2">
        <v>316</v>
      </c>
      <c r="B320" s="21" t="s">
        <v>227</v>
      </c>
      <c r="C320" s="4">
        <v>38803</v>
      </c>
      <c r="D320" s="33">
        <v>2006</v>
      </c>
      <c r="E320" s="34" t="s">
        <v>214</v>
      </c>
      <c r="F320" s="2" t="s">
        <v>177</v>
      </c>
      <c r="G320" s="2" t="s">
        <v>156</v>
      </c>
      <c r="I320" s="2"/>
      <c r="J320" s="2"/>
      <c r="K320" s="3">
        <v>-3200.45</v>
      </c>
      <c r="L320" s="3">
        <f t="shared" si="36"/>
        <v>427904.36000000016</v>
      </c>
      <c r="M320" s="3"/>
      <c r="N320" s="3"/>
      <c r="O320" s="3">
        <v>-3200.45</v>
      </c>
      <c r="P320" s="3">
        <f t="shared" si="38"/>
        <v>60732.88</v>
      </c>
      <c r="R320" s="3"/>
      <c r="S320" s="3">
        <f t="shared" si="27"/>
        <v>0</v>
      </c>
      <c r="T320" s="3"/>
      <c r="U320" s="3"/>
      <c r="V320" s="3"/>
      <c r="W320" s="3"/>
    </row>
    <row r="321" spans="1:23" x14ac:dyDescent="0.25">
      <c r="A321" s="2">
        <v>317</v>
      </c>
      <c r="B321" s="21" t="s">
        <v>227</v>
      </c>
      <c r="C321" s="4">
        <v>38805</v>
      </c>
      <c r="D321" s="33">
        <v>2006</v>
      </c>
      <c r="E321" s="34" t="s">
        <v>214</v>
      </c>
      <c r="F321" s="2" t="s">
        <v>177</v>
      </c>
      <c r="G321" s="2" t="s">
        <v>50</v>
      </c>
      <c r="I321" s="2"/>
      <c r="J321" s="2"/>
      <c r="K321" s="3">
        <v>-30250</v>
      </c>
      <c r="L321" s="3">
        <f t="shared" si="36"/>
        <v>397654.36000000016</v>
      </c>
      <c r="M321" s="3"/>
      <c r="N321" s="3"/>
      <c r="O321" s="3">
        <v>-30250</v>
      </c>
      <c r="P321" s="3">
        <f t="shared" si="38"/>
        <v>30482.879999999997</v>
      </c>
      <c r="R321" s="3"/>
      <c r="S321" s="3">
        <f t="shared" si="27"/>
        <v>0</v>
      </c>
      <c r="T321" s="3"/>
      <c r="U321" s="3"/>
      <c r="V321" s="3"/>
      <c r="W321" s="3"/>
    </row>
    <row r="322" spans="1:23" x14ac:dyDescent="0.25">
      <c r="A322" s="2">
        <v>318</v>
      </c>
      <c r="B322" s="21" t="s">
        <v>227</v>
      </c>
      <c r="C322" s="4">
        <v>38805</v>
      </c>
      <c r="D322" s="33">
        <v>2006</v>
      </c>
      <c r="E322" s="34" t="s">
        <v>214</v>
      </c>
      <c r="F322" s="2" t="s">
        <v>177</v>
      </c>
      <c r="G322" s="2" t="s">
        <v>116</v>
      </c>
      <c r="I322" s="2"/>
      <c r="J322" s="2"/>
      <c r="K322" s="3">
        <v>-13415.99</v>
      </c>
      <c r="L322" s="3">
        <f t="shared" si="36"/>
        <v>384238.37000000017</v>
      </c>
      <c r="M322" s="3"/>
      <c r="N322" s="3"/>
      <c r="O322" s="3">
        <v>-13415.99</v>
      </c>
      <c r="P322" s="3">
        <f t="shared" si="38"/>
        <v>17066.89</v>
      </c>
      <c r="R322" s="3"/>
      <c r="S322" s="3">
        <f t="shared" si="27"/>
        <v>0</v>
      </c>
      <c r="T322" s="3"/>
      <c r="U322" s="3"/>
      <c r="V322" s="3"/>
      <c r="W322" s="3"/>
    </row>
    <row r="323" spans="1:23" x14ac:dyDescent="0.25">
      <c r="A323" s="2">
        <v>319</v>
      </c>
      <c r="B323" s="21" t="s">
        <v>227</v>
      </c>
      <c r="C323" s="4">
        <v>38818</v>
      </c>
      <c r="D323" s="33">
        <v>2006</v>
      </c>
      <c r="E323" s="34" t="s">
        <v>75</v>
      </c>
      <c r="F323" s="2" t="s">
        <v>93</v>
      </c>
      <c r="G323" s="2" t="s">
        <v>93</v>
      </c>
      <c r="H323" s="2" t="s">
        <v>124</v>
      </c>
      <c r="I323" s="2"/>
      <c r="J323" s="2"/>
      <c r="K323" s="3"/>
      <c r="L323" s="3">
        <f t="shared" si="36"/>
        <v>384238.37000000017</v>
      </c>
      <c r="M323" s="3"/>
      <c r="O323" s="3">
        <v>-9000</v>
      </c>
      <c r="P323" s="3">
        <f t="shared" si="38"/>
        <v>8066.8899999999994</v>
      </c>
      <c r="R323" s="3"/>
      <c r="S323" s="3">
        <f t="shared" si="27"/>
        <v>-9000</v>
      </c>
      <c r="T323" s="3" t="str">
        <f t="shared" ref="T323:T324" si="39">IF(S323&gt;0,S323,"")</f>
        <v/>
      </c>
      <c r="U323" s="3">
        <f>+O323</f>
        <v>-9000</v>
      </c>
      <c r="V323" s="3"/>
      <c r="W323" s="3"/>
    </row>
    <row r="324" spans="1:23" x14ac:dyDescent="0.25">
      <c r="A324" s="2">
        <v>320</v>
      </c>
      <c r="B324" s="21" t="s">
        <v>227</v>
      </c>
      <c r="C324" s="14">
        <v>38831</v>
      </c>
      <c r="D324" s="45">
        <v>2006</v>
      </c>
      <c r="E324" s="38" t="s">
        <v>68</v>
      </c>
      <c r="F324" s="15" t="s">
        <v>322</v>
      </c>
      <c r="G324" s="15" t="s">
        <v>185</v>
      </c>
      <c r="H324" s="15" t="s">
        <v>165</v>
      </c>
      <c r="I324" s="15" t="s">
        <v>164</v>
      </c>
      <c r="J324" s="15"/>
      <c r="K324" s="13"/>
      <c r="L324" s="13">
        <f t="shared" si="36"/>
        <v>384238.37000000017</v>
      </c>
      <c r="M324" s="13"/>
      <c r="N324" s="15"/>
      <c r="O324" s="13">
        <v>39257</v>
      </c>
      <c r="P324" s="13">
        <f t="shared" si="38"/>
        <v>47323.89</v>
      </c>
      <c r="R324" s="13"/>
      <c r="S324" s="13">
        <f t="shared" si="27"/>
        <v>39257</v>
      </c>
      <c r="T324" s="13">
        <f t="shared" si="39"/>
        <v>39257</v>
      </c>
      <c r="U324" s="3"/>
      <c r="V324" s="3"/>
      <c r="W324" s="3"/>
    </row>
    <row r="325" spans="1:23" x14ac:dyDescent="0.25">
      <c r="A325" s="2">
        <v>321</v>
      </c>
      <c r="B325" s="21" t="s">
        <v>227</v>
      </c>
      <c r="C325" s="4">
        <v>38833</v>
      </c>
      <c r="D325" s="33">
        <v>2006</v>
      </c>
      <c r="E325" s="34" t="s">
        <v>214</v>
      </c>
      <c r="F325" s="2" t="s">
        <v>257</v>
      </c>
      <c r="G325" s="2" t="s">
        <v>286</v>
      </c>
      <c r="H325" s="2" t="s">
        <v>285</v>
      </c>
      <c r="I325" s="2"/>
      <c r="J325" s="2"/>
      <c r="K325" s="3">
        <v>-14384</v>
      </c>
      <c r="L325" s="3">
        <f t="shared" si="36"/>
        <v>369854.37000000017</v>
      </c>
      <c r="M325" s="3"/>
      <c r="N325" s="3"/>
      <c r="O325" s="3">
        <v>-14384</v>
      </c>
      <c r="P325" s="3">
        <f t="shared" si="38"/>
        <v>32939.89</v>
      </c>
      <c r="R325" s="3"/>
      <c r="S325" s="3">
        <f t="shared" si="27"/>
        <v>0</v>
      </c>
      <c r="T325" s="3"/>
      <c r="U325" s="3"/>
      <c r="V325" s="3"/>
      <c r="W325" s="3"/>
    </row>
    <row r="326" spans="1:23" x14ac:dyDescent="0.25">
      <c r="A326" s="2">
        <v>322</v>
      </c>
      <c r="B326" s="21" t="s">
        <v>227</v>
      </c>
      <c r="C326" s="4">
        <v>38852</v>
      </c>
      <c r="D326" s="33">
        <v>2006</v>
      </c>
      <c r="E326" s="34" t="s">
        <v>75</v>
      </c>
      <c r="F326" s="2" t="s">
        <v>93</v>
      </c>
      <c r="G326" s="2" t="s">
        <v>93</v>
      </c>
      <c r="H326" s="2" t="s">
        <v>124</v>
      </c>
      <c r="I326" s="2" t="s">
        <v>143</v>
      </c>
      <c r="J326" s="2"/>
      <c r="K326" s="3"/>
      <c r="L326" s="3">
        <f t="shared" si="36"/>
        <v>369854.37000000017</v>
      </c>
      <c r="M326" s="3"/>
      <c r="O326" s="3">
        <v>-3000</v>
      </c>
      <c r="P326" s="3">
        <f t="shared" ref="P326" si="40">+P325+O326</f>
        <v>29939.89</v>
      </c>
      <c r="R326" s="3"/>
      <c r="S326" s="3">
        <f t="shared" si="27"/>
        <v>-3000</v>
      </c>
      <c r="T326" s="3" t="str">
        <f t="shared" ref="T326:T330" si="41">IF(S326&gt;0,S326,"")</f>
        <v/>
      </c>
      <c r="U326" s="3">
        <f t="shared" ref="U326:U330" si="42">+O326</f>
        <v>-3000</v>
      </c>
      <c r="V326" s="3"/>
      <c r="W326" s="3"/>
    </row>
    <row r="327" spans="1:23" x14ac:dyDescent="0.25">
      <c r="A327" s="2">
        <v>323</v>
      </c>
      <c r="B327" s="21" t="s">
        <v>227</v>
      </c>
      <c r="C327" s="4">
        <v>38869</v>
      </c>
      <c r="D327" s="33">
        <v>2006</v>
      </c>
      <c r="E327" s="34" t="s">
        <v>75</v>
      </c>
      <c r="F327" s="2" t="s">
        <v>93</v>
      </c>
      <c r="G327" s="2" t="s">
        <v>93</v>
      </c>
      <c r="H327" s="2" t="s">
        <v>124</v>
      </c>
      <c r="I327" s="2"/>
      <c r="J327" s="2"/>
      <c r="K327" s="3"/>
      <c r="L327" s="3">
        <f t="shared" ref="L327:L328" si="43">+L326+K327</f>
        <v>369854.37000000017</v>
      </c>
      <c r="M327" s="3"/>
      <c r="O327" s="3">
        <v>-4000</v>
      </c>
      <c r="P327" s="3">
        <f t="shared" ref="P327:P328" si="44">+P326+O327</f>
        <v>25939.89</v>
      </c>
      <c r="R327" s="3"/>
      <c r="S327" s="3">
        <f t="shared" ref="S327:S390" si="45">+O327-K327</f>
        <v>-4000</v>
      </c>
      <c r="T327" s="3" t="str">
        <f t="shared" si="41"/>
        <v/>
      </c>
      <c r="U327" s="3">
        <f t="shared" si="42"/>
        <v>-4000</v>
      </c>
      <c r="V327" s="3"/>
      <c r="W327" s="3"/>
    </row>
    <row r="328" spans="1:23" x14ac:dyDescent="0.25">
      <c r="A328" s="2">
        <v>324</v>
      </c>
      <c r="B328" s="21" t="s">
        <v>227</v>
      </c>
      <c r="C328" s="4">
        <v>38890</v>
      </c>
      <c r="D328" s="33">
        <v>2006</v>
      </c>
      <c r="E328" s="34" t="s">
        <v>75</v>
      </c>
      <c r="F328" s="2" t="s">
        <v>93</v>
      </c>
      <c r="G328" s="2" t="s">
        <v>93</v>
      </c>
      <c r="H328" s="2" t="s">
        <v>124</v>
      </c>
      <c r="I328" s="2" t="s">
        <v>143</v>
      </c>
      <c r="J328" s="2"/>
      <c r="K328" s="3"/>
      <c r="L328" s="3">
        <f t="shared" si="43"/>
        <v>369854.37000000017</v>
      </c>
      <c r="M328" s="3"/>
      <c r="O328" s="3">
        <v>-5000</v>
      </c>
      <c r="P328" s="3">
        <f t="shared" si="44"/>
        <v>20939.89</v>
      </c>
      <c r="R328" s="3"/>
      <c r="S328" s="3">
        <f t="shared" si="45"/>
        <v>-5000</v>
      </c>
      <c r="T328" s="3" t="str">
        <f t="shared" si="41"/>
        <v/>
      </c>
      <c r="U328" s="3">
        <f t="shared" si="42"/>
        <v>-5000</v>
      </c>
      <c r="V328" s="3"/>
      <c r="W328" s="3"/>
    </row>
    <row r="329" spans="1:23" x14ac:dyDescent="0.25">
      <c r="A329" s="2">
        <v>325</v>
      </c>
      <c r="B329" s="21" t="s">
        <v>227</v>
      </c>
      <c r="C329" s="4">
        <v>38896</v>
      </c>
      <c r="D329" s="33">
        <v>2006</v>
      </c>
      <c r="E329" s="34" t="s">
        <v>75</v>
      </c>
      <c r="F329" s="2" t="s">
        <v>93</v>
      </c>
      <c r="G329" s="2" t="s">
        <v>93</v>
      </c>
      <c r="H329" s="2" t="s">
        <v>124</v>
      </c>
      <c r="I329" s="2" t="s">
        <v>143</v>
      </c>
      <c r="J329" s="2"/>
      <c r="K329" s="3"/>
      <c r="L329" s="3">
        <f t="shared" ref="L329" si="46">+L328+K329</f>
        <v>369854.37000000017</v>
      </c>
      <c r="M329" s="3"/>
      <c r="O329" s="3">
        <v>-2500</v>
      </c>
      <c r="P329" s="3">
        <f t="shared" ref="P329" si="47">+P328+O329</f>
        <v>18439.89</v>
      </c>
      <c r="R329" s="3"/>
      <c r="S329" s="3">
        <f t="shared" si="45"/>
        <v>-2500</v>
      </c>
      <c r="T329" s="3" t="str">
        <f t="shared" si="41"/>
        <v/>
      </c>
      <c r="U329" s="3">
        <f t="shared" si="42"/>
        <v>-2500</v>
      </c>
      <c r="V329" s="3"/>
      <c r="W329" s="3"/>
    </row>
    <row r="330" spans="1:23" x14ac:dyDescent="0.25">
      <c r="A330" s="2">
        <v>326</v>
      </c>
      <c r="B330" s="21" t="s">
        <v>227</v>
      </c>
      <c r="C330" s="4">
        <v>38897</v>
      </c>
      <c r="D330" s="33">
        <v>2006</v>
      </c>
      <c r="E330" s="34" t="s">
        <v>75</v>
      </c>
      <c r="F330" s="2" t="s">
        <v>93</v>
      </c>
      <c r="G330" s="2" t="s">
        <v>93</v>
      </c>
      <c r="H330" s="2" t="s">
        <v>124</v>
      </c>
      <c r="I330" s="2" t="s">
        <v>166</v>
      </c>
      <c r="J330" s="2"/>
      <c r="K330" s="3"/>
      <c r="L330" s="3">
        <f t="shared" ref="L330" si="48">+L329+K330</f>
        <v>369854.37000000017</v>
      </c>
      <c r="M330" s="3"/>
      <c r="O330" s="3">
        <v>-1500</v>
      </c>
      <c r="P330" s="3">
        <f t="shared" ref="P330:P331" si="49">+P329+O330</f>
        <v>16939.89</v>
      </c>
      <c r="R330" s="3"/>
      <c r="S330" s="3">
        <f t="shared" si="45"/>
        <v>-1500</v>
      </c>
      <c r="T330" s="3" t="str">
        <f t="shared" si="41"/>
        <v/>
      </c>
      <c r="U330" s="3">
        <f t="shared" si="42"/>
        <v>-1500</v>
      </c>
      <c r="V330" s="3"/>
      <c r="W330" s="3"/>
    </row>
    <row r="331" spans="1:23" x14ac:dyDescent="0.25">
      <c r="A331" s="2">
        <v>327</v>
      </c>
      <c r="B331" s="21" t="s">
        <v>227</v>
      </c>
      <c r="C331" s="4">
        <v>38897</v>
      </c>
      <c r="D331" s="33">
        <v>2006</v>
      </c>
      <c r="E331" s="34" t="s">
        <v>214</v>
      </c>
      <c r="F331" s="2" t="s">
        <v>177</v>
      </c>
      <c r="G331" s="2" t="s">
        <v>116</v>
      </c>
      <c r="I331" s="2" t="s">
        <v>167</v>
      </c>
      <c r="J331" s="2"/>
      <c r="K331" s="3">
        <v>-10000</v>
      </c>
      <c r="L331" s="3">
        <f>+L325+K331</f>
        <v>359854.37000000017</v>
      </c>
      <c r="M331" s="3"/>
      <c r="N331" s="3"/>
      <c r="O331" s="3">
        <v>-10000</v>
      </c>
      <c r="P331" s="3">
        <f t="shared" si="49"/>
        <v>6939.8899999999994</v>
      </c>
      <c r="R331" s="3"/>
      <c r="S331" s="3">
        <f t="shared" si="45"/>
        <v>0</v>
      </c>
      <c r="T331" s="3"/>
      <c r="U331" s="3"/>
      <c r="V331" s="3"/>
      <c r="W331" s="3"/>
    </row>
    <row r="332" spans="1:23" x14ac:dyDescent="0.25">
      <c r="A332" s="2">
        <v>328</v>
      </c>
      <c r="B332" s="21" t="s">
        <v>227</v>
      </c>
      <c r="C332" s="4">
        <v>38901</v>
      </c>
      <c r="D332" s="33">
        <v>2006</v>
      </c>
      <c r="E332" s="37" t="s">
        <v>68</v>
      </c>
      <c r="F332" s="2" t="s">
        <v>322</v>
      </c>
      <c r="G332" s="2" t="s">
        <v>157</v>
      </c>
      <c r="I332" s="2" t="s">
        <v>168</v>
      </c>
      <c r="J332" s="2"/>
      <c r="K332" s="3">
        <v>253868</v>
      </c>
      <c r="L332" s="3">
        <f t="shared" si="36"/>
        <v>613722.37000000011</v>
      </c>
      <c r="M332" s="3"/>
      <c r="N332" s="3"/>
      <c r="O332" s="3">
        <v>253868</v>
      </c>
      <c r="P332" s="3">
        <f t="shared" si="38"/>
        <v>260807.89</v>
      </c>
      <c r="R332" s="3"/>
      <c r="S332" s="3">
        <f t="shared" si="45"/>
        <v>0</v>
      </c>
      <c r="T332" s="3"/>
      <c r="U332" s="3"/>
      <c r="V332" s="3"/>
      <c r="W332" s="3"/>
    </row>
    <row r="333" spans="1:23" x14ac:dyDescent="0.25">
      <c r="A333" s="2">
        <v>329</v>
      </c>
      <c r="B333" s="21" t="s">
        <v>227</v>
      </c>
      <c r="C333" s="4">
        <v>38916</v>
      </c>
      <c r="D333" s="33">
        <v>2006</v>
      </c>
      <c r="E333" s="34" t="s">
        <v>75</v>
      </c>
      <c r="F333" s="2" t="s">
        <v>93</v>
      </c>
      <c r="G333" s="2" t="s">
        <v>93</v>
      </c>
      <c r="H333" s="2" t="s">
        <v>124</v>
      </c>
      <c r="I333" s="2"/>
      <c r="J333" s="2"/>
      <c r="K333" s="3"/>
      <c r="L333" s="3">
        <f t="shared" si="36"/>
        <v>613722.37000000011</v>
      </c>
      <c r="M333" s="3"/>
      <c r="O333" s="3">
        <v>-3000</v>
      </c>
      <c r="P333" s="3">
        <f t="shared" si="38"/>
        <v>257807.89</v>
      </c>
      <c r="R333" s="3"/>
      <c r="S333" s="3">
        <f t="shared" si="45"/>
        <v>-3000</v>
      </c>
      <c r="T333" s="3" t="str">
        <f>IF(S333&gt;0,S333,"")</f>
        <v/>
      </c>
      <c r="U333" s="3">
        <f>+O333</f>
        <v>-3000</v>
      </c>
      <c r="V333" s="3"/>
      <c r="W333" s="3"/>
    </row>
    <row r="334" spans="1:23" x14ac:dyDescent="0.25">
      <c r="A334" s="2">
        <v>330</v>
      </c>
      <c r="B334" s="21" t="s">
        <v>227</v>
      </c>
      <c r="C334" s="4">
        <v>38916</v>
      </c>
      <c r="D334" s="33">
        <v>2006</v>
      </c>
      <c r="E334" s="37" t="s">
        <v>68</v>
      </c>
      <c r="F334" s="2" t="s">
        <v>322</v>
      </c>
      <c r="G334" s="2" t="s">
        <v>185</v>
      </c>
      <c r="H334" s="2" t="s">
        <v>158</v>
      </c>
      <c r="I334" s="2" t="s">
        <v>164</v>
      </c>
      <c r="J334" s="2"/>
      <c r="K334" s="3">
        <v>31820</v>
      </c>
      <c r="L334" s="3">
        <f>+L332+K334</f>
        <v>645542.37000000011</v>
      </c>
      <c r="M334" s="3"/>
      <c r="N334" s="3"/>
      <c r="O334" s="3">
        <v>31820</v>
      </c>
      <c r="P334" s="3">
        <f t="shared" si="38"/>
        <v>289627.89</v>
      </c>
      <c r="R334" s="3"/>
      <c r="S334" s="3">
        <f t="shared" si="45"/>
        <v>0</v>
      </c>
      <c r="T334" s="3"/>
      <c r="U334" s="3"/>
      <c r="V334" s="3"/>
      <c r="W334" s="3"/>
    </row>
    <row r="335" spans="1:23" x14ac:dyDescent="0.25">
      <c r="A335" s="2">
        <v>331</v>
      </c>
      <c r="B335" s="21" t="s">
        <v>227</v>
      </c>
      <c r="C335" s="4">
        <v>38925</v>
      </c>
      <c r="D335" s="33">
        <v>2006</v>
      </c>
      <c r="E335" s="34" t="s">
        <v>75</v>
      </c>
      <c r="F335" s="2" t="s">
        <v>93</v>
      </c>
      <c r="G335" s="2" t="s">
        <v>93</v>
      </c>
      <c r="H335" s="2" t="s">
        <v>124</v>
      </c>
      <c r="I335" s="2"/>
      <c r="J335" s="2"/>
      <c r="K335" s="3"/>
      <c r="L335" s="3">
        <f t="shared" ref="L335" si="50">+L334+K335</f>
        <v>645542.37000000011</v>
      </c>
      <c r="M335" s="3"/>
      <c r="O335" s="3">
        <v>-2000</v>
      </c>
      <c r="P335" s="3">
        <f t="shared" si="38"/>
        <v>287627.89</v>
      </c>
      <c r="R335" s="3"/>
      <c r="S335" s="3">
        <f t="shared" si="45"/>
        <v>-2000</v>
      </c>
      <c r="T335" s="3" t="str">
        <f>IF(S335&gt;0,S335,"")</f>
        <v/>
      </c>
      <c r="U335" s="3">
        <f>+O335</f>
        <v>-2000</v>
      </c>
      <c r="V335" s="3"/>
      <c r="W335" s="3"/>
    </row>
    <row r="336" spans="1:23" x14ac:dyDescent="0.25">
      <c r="A336" s="2">
        <v>332</v>
      </c>
      <c r="B336" s="21" t="s">
        <v>227</v>
      </c>
      <c r="C336" s="14">
        <v>38943</v>
      </c>
      <c r="D336" s="33">
        <v>2006</v>
      </c>
      <c r="E336" s="34" t="s">
        <v>214</v>
      </c>
      <c r="F336" s="15" t="s">
        <v>328</v>
      </c>
      <c r="G336" s="15" t="s">
        <v>159</v>
      </c>
      <c r="H336" s="15" t="s">
        <v>162</v>
      </c>
      <c r="I336" s="15" t="s">
        <v>169</v>
      </c>
      <c r="J336" s="15"/>
      <c r="K336" s="13">
        <v>-26000.35</v>
      </c>
      <c r="L336" s="13">
        <f>+L334+K336</f>
        <v>619542.02000000014</v>
      </c>
      <c r="M336" s="3"/>
      <c r="N336" s="3"/>
      <c r="O336" s="13">
        <v>-26000.35</v>
      </c>
      <c r="P336" s="3">
        <f t="shared" si="38"/>
        <v>261627.54</v>
      </c>
      <c r="R336" s="3"/>
      <c r="S336" s="3">
        <f t="shared" si="45"/>
        <v>0</v>
      </c>
      <c r="T336" s="3"/>
      <c r="U336" s="3"/>
      <c r="V336" s="3"/>
      <c r="W336" s="3"/>
    </row>
    <row r="337" spans="1:23" x14ac:dyDescent="0.25">
      <c r="A337" s="2">
        <v>333</v>
      </c>
      <c r="B337" s="21" t="s">
        <v>227</v>
      </c>
      <c r="C337" s="14">
        <v>38943</v>
      </c>
      <c r="D337" s="33">
        <v>2006</v>
      </c>
      <c r="E337" s="34" t="s">
        <v>214</v>
      </c>
      <c r="F337" s="15" t="s">
        <v>328</v>
      </c>
      <c r="G337" s="15" t="s">
        <v>160</v>
      </c>
      <c r="H337" s="15" t="s">
        <v>162</v>
      </c>
      <c r="I337" s="15" t="s">
        <v>170</v>
      </c>
      <c r="J337" s="15"/>
      <c r="K337" s="13">
        <v>-26000.35</v>
      </c>
      <c r="L337" s="13">
        <f t="shared" si="36"/>
        <v>593541.67000000016</v>
      </c>
      <c r="M337" s="3"/>
      <c r="N337" s="3"/>
      <c r="O337" s="13">
        <v>-26000.35</v>
      </c>
      <c r="P337" s="3">
        <f t="shared" si="38"/>
        <v>235627.19</v>
      </c>
      <c r="R337" s="3"/>
      <c r="S337" s="3">
        <f t="shared" si="45"/>
        <v>0</v>
      </c>
      <c r="T337" s="3"/>
      <c r="U337" s="3"/>
      <c r="V337" s="3"/>
      <c r="W337" s="3"/>
    </row>
    <row r="338" spans="1:23" x14ac:dyDescent="0.25">
      <c r="A338" s="2">
        <v>334</v>
      </c>
      <c r="B338" s="21" t="s">
        <v>227</v>
      </c>
      <c r="C338" s="4">
        <v>38945</v>
      </c>
      <c r="D338" s="33">
        <v>2006</v>
      </c>
      <c r="E338" s="34" t="s">
        <v>75</v>
      </c>
      <c r="F338" s="2" t="s">
        <v>93</v>
      </c>
      <c r="G338" s="2" t="s">
        <v>93</v>
      </c>
      <c r="H338" s="2" t="s">
        <v>124</v>
      </c>
      <c r="I338" s="2"/>
      <c r="J338" s="2"/>
      <c r="K338" s="3"/>
      <c r="L338" s="3">
        <f t="shared" ref="L338:L342" si="51">+L337+K338</f>
        <v>593541.67000000016</v>
      </c>
      <c r="M338" s="3"/>
      <c r="O338" s="3">
        <v>-12000</v>
      </c>
      <c r="P338" s="3">
        <f t="shared" ref="P338:P342" si="52">+P337+O338</f>
        <v>223627.19</v>
      </c>
      <c r="R338" s="3"/>
      <c r="S338" s="3">
        <f t="shared" si="45"/>
        <v>-12000</v>
      </c>
      <c r="T338" s="3" t="str">
        <f t="shared" ref="T338:T344" si="53">IF(S338&gt;0,S338,"")</f>
        <v/>
      </c>
      <c r="U338" s="3">
        <f t="shared" ref="U338:U344" si="54">+O338</f>
        <v>-12000</v>
      </c>
      <c r="V338" s="3"/>
      <c r="W338" s="3"/>
    </row>
    <row r="339" spans="1:23" x14ac:dyDescent="0.25">
      <c r="A339" s="2">
        <v>335</v>
      </c>
      <c r="B339" s="21" t="s">
        <v>227</v>
      </c>
      <c r="C339" s="4">
        <v>38953</v>
      </c>
      <c r="D339" s="33">
        <v>2006</v>
      </c>
      <c r="E339" s="34" t="s">
        <v>75</v>
      </c>
      <c r="F339" s="2" t="s">
        <v>93</v>
      </c>
      <c r="G339" s="2" t="s">
        <v>93</v>
      </c>
      <c r="H339" s="2" t="s">
        <v>124</v>
      </c>
      <c r="I339" s="2"/>
      <c r="J339" s="2"/>
      <c r="K339" s="3"/>
      <c r="L339" s="3">
        <f t="shared" si="51"/>
        <v>593541.67000000016</v>
      </c>
      <c r="M339" s="3"/>
      <c r="O339" s="3">
        <v>-8000</v>
      </c>
      <c r="P339" s="3">
        <f t="shared" si="52"/>
        <v>215627.19</v>
      </c>
      <c r="R339" s="3"/>
      <c r="S339" s="3">
        <f t="shared" si="45"/>
        <v>-8000</v>
      </c>
      <c r="T339" s="3" t="str">
        <f t="shared" si="53"/>
        <v/>
      </c>
      <c r="U339" s="3">
        <f t="shared" si="54"/>
        <v>-8000</v>
      </c>
      <c r="V339" s="3"/>
      <c r="W339" s="3"/>
    </row>
    <row r="340" spans="1:23" x14ac:dyDescent="0.25">
      <c r="A340" s="2">
        <v>336</v>
      </c>
      <c r="B340" s="21" t="s">
        <v>227</v>
      </c>
      <c r="C340" s="4">
        <v>38967</v>
      </c>
      <c r="D340" s="33">
        <v>2006</v>
      </c>
      <c r="E340" s="34" t="s">
        <v>75</v>
      </c>
      <c r="F340" s="2" t="s">
        <v>93</v>
      </c>
      <c r="G340" s="2" t="s">
        <v>93</v>
      </c>
      <c r="H340" s="2" t="s">
        <v>124</v>
      </c>
      <c r="I340" s="2"/>
      <c r="J340" s="2"/>
      <c r="K340" s="3"/>
      <c r="L340" s="3">
        <f t="shared" si="51"/>
        <v>593541.67000000016</v>
      </c>
      <c r="M340" s="3"/>
      <c r="O340" s="3">
        <v>-3000</v>
      </c>
      <c r="P340" s="3">
        <f t="shared" si="52"/>
        <v>212627.19</v>
      </c>
      <c r="R340" s="3"/>
      <c r="S340" s="3">
        <f t="shared" si="45"/>
        <v>-3000</v>
      </c>
      <c r="T340" s="3" t="str">
        <f t="shared" si="53"/>
        <v/>
      </c>
      <c r="U340" s="3">
        <f t="shared" si="54"/>
        <v>-3000</v>
      </c>
      <c r="V340" s="3"/>
      <c r="W340" s="3"/>
    </row>
    <row r="341" spans="1:23" x14ac:dyDescent="0.25">
      <c r="A341" s="2">
        <v>337</v>
      </c>
      <c r="B341" s="21" t="s">
        <v>227</v>
      </c>
      <c r="C341" s="4">
        <v>38973</v>
      </c>
      <c r="D341" s="33">
        <v>2006</v>
      </c>
      <c r="E341" s="34" t="s">
        <v>75</v>
      </c>
      <c r="F341" s="2" t="s">
        <v>93</v>
      </c>
      <c r="G341" s="2" t="s">
        <v>93</v>
      </c>
      <c r="H341" s="2" t="s">
        <v>124</v>
      </c>
      <c r="I341" s="2"/>
      <c r="J341" s="2"/>
      <c r="K341" s="3"/>
      <c r="L341" s="3">
        <f t="shared" si="51"/>
        <v>593541.67000000016</v>
      </c>
      <c r="M341" s="3"/>
      <c r="O341" s="3">
        <v>-8000</v>
      </c>
      <c r="P341" s="3">
        <f t="shared" si="52"/>
        <v>204627.19</v>
      </c>
      <c r="R341" s="3"/>
      <c r="S341" s="3">
        <f t="shared" si="45"/>
        <v>-8000</v>
      </c>
      <c r="T341" s="3" t="str">
        <f t="shared" si="53"/>
        <v/>
      </c>
      <c r="U341" s="3">
        <f t="shared" si="54"/>
        <v>-8000</v>
      </c>
      <c r="V341" s="3"/>
      <c r="W341" s="3"/>
    </row>
    <row r="342" spans="1:23" x14ac:dyDescent="0.25">
      <c r="A342" s="2">
        <v>338</v>
      </c>
      <c r="B342" s="21" t="s">
        <v>227</v>
      </c>
      <c r="C342" s="4">
        <v>38988</v>
      </c>
      <c r="D342" s="33">
        <v>2006</v>
      </c>
      <c r="E342" s="34" t="s">
        <v>75</v>
      </c>
      <c r="F342" s="2" t="s">
        <v>93</v>
      </c>
      <c r="G342" s="2" t="s">
        <v>93</v>
      </c>
      <c r="H342" s="2" t="s">
        <v>124</v>
      </c>
      <c r="I342" s="2"/>
      <c r="J342" s="2"/>
      <c r="K342" s="3"/>
      <c r="L342" s="3">
        <f t="shared" si="51"/>
        <v>593541.67000000016</v>
      </c>
      <c r="M342" s="3"/>
      <c r="O342" s="3">
        <v>-2000</v>
      </c>
      <c r="P342" s="3">
        <f t="shared" si="52"/>
        <v>202627.19</v>
      </c>
      <c r="Q342" s="3">
        <v>202627.19</v>
      </c>
      <c r="R342" s="3"/>
      <c r="S342" s="3">
        <f t="shared" si="45"/>
        <v>-2000</v>
      </c>
      <c r="T342" s="3" t="str">
        <f t="shared" si="53"/>
        <v/>
      </c>
      <c r="U342" s="3">
        <f t="shared" si="54"/>
        <v>-2000</v>
      </c>
      <c r="V342" s="3"/>
      <c r="W342" s="3"/>
    </row>
    <row r="343" spans="1:23" x14ac:dyDescent="0.25">
      <c r="A343" s="2">
        <v>339</v>
      </c>
      <c r="B343" s="21" t="s">
        <v>227</v>
      </c>
      <c r="C343" s="4">
        <v>39016</v>
      </c>
      <c r="D343" s="33">
        <v>2006</v>
      </c>
      <c r="E343" s="34" t="s">
        <v>75</v>
      </c>
      <c r="F343" s="2" t="s">
        <v>93</v>
      </c>
      <c r="G343" s="2" t="s">
        <v>93</v>
      </c>
      <c r="H343" s="2" t="s">
        <v>124</v>
      </c>
      <c r="I343" s="2"/>
      <c r="J343" s="2"/>
      <c r="K343" s="3"/>
      <c r="L343" s="3">
        <f t="shared" ref="L343:L344" si="55">+L342+K343</f>
        <v>593541.67000000016</v>
      </c>
      <c r="M343" s="3"/>
      <c r="O343" s="3">
        <v>-5000</v>
      </c>
      <c r="P343" s="3">
        <f t="shared" ref="P343:P347" si="56">+P342+O343</f>
        <v>197627.19</v>
      </c>
      <c r="R343" s="3"/>
      <c r="S343" s="3">
        <f t="shared" si="45"/>
        <v>-5000</v>
      </c>
      <c r="T343" s="3" t="str">
        <f t="shared" si="53"/>
        <v/>
      </c>
      <c r="U343" s="3">
        <f t="shared" si="54"/>
        <v>-5000</v>
      </c>
      <c r="V343" s="3"/>
      <c r="W343" s="3"/>
    </row>
    <row r="344" spans="1:23" x14ac:dyDescent="0.25">
      <c r="A344" s="2">
        <v>340</v>
      </c>
      <c r="B344" s="21" t="s">
        <v>227</v>
      </c>
      <c r="C344" s="4">
        <v>39031</v>
      </c>
      <c r="D344" s="33">
        <v>2006</v>
      </c>
      <c r="E344" s="34" t="s">
        <v>75</v>
      </c>
      <c r="F344" s="2" t="s">
        <v>93</v>
      </c>
      <c r="G344" s="2" t="s">
        <v>93</v>
      </c>
      <c r="H344" s="2" t="s">
        <v>124</v>
      </c>
      <c r="I344" s="2"/>
      <c r="J344" s="2"/>
      <c r="K344" s="3"/>
      <c r="L344" s="3">
        <f t="shared" si="55"/>
        <v>593541.67000000016</v>
      </c>
      <c r="M344" s="3"/>
      <c r="O344" s="3">
        <v>-5000</v>
      </c>
      <c r="P344" s="3">
        <f t="shared" si="56"/>
        <v>192627.19</v>
      </c>
      <c r="R344" s="3"/>
      <c r="S344" s="3">
        <f t="shared" si="45"/>
        <v>-5000</v>
      </c>
      <c r="T344" s="3" t="str">
        <f t="shared" si="53"/>
        <v/>
      </c>
      <c r="U344" s="3">
        <f t="shared" si="54"/>
        <v>-5000</v>
      </c>
      <c r="V344" s="3"/>
      <c r="W344" s="3"/>
    </row>
    <row r="345" spans="1:23" x14ac:dyDescent="0.25">
      <c r="A345" s="2">
        <v>341</v>
      </c>
      <c r="B345" s="21" t="s">
        <v>227</v>
      </c>
      <c r="C345" s="4">
        <v>39034</v>
      </c>
      <c r="D345" s="33">
        <v>2006</v>
      </c>
      <c r="E345" s="34" t="s">
        <v>214</v>
      </c>
      <c r="F345" s="2" t="s">
        <v>177</v>
      </c>
      <c r="G345" s="2" t="s">
        <v>161</v>
      </c>
      <c r="I345" s="2">
        <v>6969</v>
      </c>
      <c r="J345" s="2"/>
      <c r="K345" s="3">
        <v>-2280.85</v>
      </c>
      <c r="L345" s="3">
        <f>+L337+K345</f>
        <v>591260.82000000018</v>
      </c>
      <c r="M345" s="3"/>
      <c r="N345" s="3"/>
      <c r="O345" s="3">
        <v>-2280.85</v>
      </c>
      <c r="P345" s="3">
        <f t="shared" si="56"/>
        <v>190346.34</v>
      </c>
      <c r="R345" s="3"/>
      <c r="S345" s="3">
        <f t="shared" si="45"/>
        <v>0</v>
      </c>
      <c r="T345" s="3"/>
      <c r="U345" s="3"/>
      <c r="V345" s="3"/>
      <c r="W345" s="3"/>
    </row>
    <row r="346" spans="1:23" x14ac:dyDescent="0.25">
      <c r="A346" s="2">
        <v>342</v>
      </c>
      <c r="B346" s="21" t="s">
        <v>227</v>
      </c>
      <c r="C346" s="4">
        <v>39034</v>
      </c>
      <c r="D346" s="33">
        <v>2006</v>
      </c>
      <c r="E346" s="34" t="s">
        <v>214</v>
      </c>
      <c r="F346" s="2" t="s">
        <v>177</v>
      </c>
      <c r="G346" s="2" t="s">
        <v>50</v>
      </c>
      <c r="I346" s="2" t="s">
        <v>122</v>
      </c>
      <c r="J346" s="2"/>
      <c r="K346" s="3">
        <v>-1379</v>
      </c>
      <c r="L346" s="3">
        <f t="shared" si="36"/>
        <v>589881.82000000018</v>
      </c>
      <c r="M346" s="3"/>
      <c r="N346" s="3"/>
      <c r="O346" s="3">
        <v>-1379</v>
      </c>
      <c r="P346" s="3">
        <f t="shared" si="56"/>
        <v>188967.34</v>
      </c>
      <c r="R346" s="3"/>
      <c r="S346" s="3">
        <f t="shared" si="45"/>
        <v>0</v>
      </c>
      <c r="T346" s="3"/>
      <c r="U346" s="3"/>
      <c r="V346" s="3"/>
      <c r="W346" s="3"/>
    </row>
    <row r="347" spans="1:23" x14ac:dyDescent="0.25">
      <c r="A347" s="2">
        <v>343</v>
      </c>
      <c r="B347" s="21" t="s">
        <v>227</v>
      </c>
      <c r="C347" s="4">
        <v>39034</v>
      </c>
      <c r="D347" s="33">
        <v>2006</v>
      </c>
      <c r="E347" s="34" t="s">
        <v>214</v>
      </c>
      <c r="F347" s="2" t="s">
        <v>177</v>
      </c>
      <c r="G347" s="2" t="s">
        <v>161</v>
      </c>
      <c r="I347" s="2">
        <v>6969</v>
      </c>
      <c r="J347" s="2"/>
      <c r="K347" s="3">
        <v>-13986.7</v>
      </c>
      <c r="L347" s="3">
        <f t="shared" si="36"/>
        <v>575895.12000000023</v>
      </c>
      <c r="M347" s="3"/>
      <c r="N347" s="3"/>
      <c r="O347" s="3">
        <v>-13986.7</v>
      </c>
      <c r="P347" s="3">
        <f t="shared" si="56"/>
        <v>174980.63999999998</v>
      </c>
      <c r="R347" s="3"/>
      <c r="S347" s="3">
        <f t="shared" si="45"/>
        <v>0</v>
      </c>
      <c r="T347" s="3"/>
      <c r="U347" s="3"/>
      <c r="V347" s="3"/>
      <c r="W347" s="3"/>
    </row>
    <row r="348" spans="1:23" x14ac:dyDescent="0.25">
      <c r="A348" s="2">
        <v>344</v>
      </c>
      <c r="B348" s="21" t="s">
        <v>227</v>
      </c>
      <c r="C348" s="4">
        <v>39034</v>
      </c>
      <c r="D348" s="33">
        <v>2006</v>
      </c>
      <c r="E348" s="34" t="s">
        <v>214</v>
      </c>
      <c r="F348" s="2" t="s">
        <v>177</v>
      </c>
      <c r="G348" s="2" t="s">
        <v>161</v>
      </c>
      <c r="I348" s="2">
        <v>6969</v>
      </c>
      <c r="J348" s="2"/>
      <c r="K348" s="3">
        <v>-13264.84</v>
      </c>
      <c r="L348" s="3">
        <f t="shared" si="36"/>
        <v>562630.28000000026</v>
      </c>
      <c r="M348" s="3"/>
      <c r="N348" s="3"/>
      <c r="O348" s="3">
        <v>-13264.84</v>
      </c>
      <c r="P348" s="3">
        <f t="shared" si="38"/>
        <v>161715.79999999999</v>
      </c>
      <c r="R348" s="3"/>
      <c r="S348" s="3">
        <f t="shared" si="45"/>
        <v>0</v>
      </c>
      <c r="T348" s="3"/>
      <c r="U348" s="3"/>
      <c r="V348" s="3"/>
      <c r="W348" s="3"/>
    </row>
    <row r="349" spans="1:23" x14ac:dyDescent="0.25">
      <c r="A349" s="2">
        <v>345</v>
      </c>
      <c r="B349" s="21" t="s">
        <v>227</v>
      </c>
      <c r="C349" s="4">
        <v>39034</v>
      </c>
      <c r="D349" s="33">
        <v>2006</v>
      </c>
      <c r="E349" s="34" t="s">
        <v>214</v>
      </c>
      <c r="F349" s="2" t="s">
        <v>177</v>
      </c>
      <c r="G349" s="2" t="s">
        <v>161</v>
      </c>
      <c r="I349" s="2">
        <v>6969</v>
      </c>
      <c r="J349" s="2"/>
      <c r="K349" s="3">
        <v>-8126.36</v>
      </c>
      <c r="L349" s="3">
        <f t="shared" si="36"/>
        <v>554503.92000000027</v>
      </c>
      <c r="M349" s="3"/>
      <c r="N349" s="3"/>
      <c r="O349" s="3">
        <v>-8126.36</v>
      </c>
      <c r="P349" s="3">
        <f t="shared" si="38"/>
        <v>153589.44</v>
      </c>
      <c r="R349" s="3"/>
      <c r="S349" s="3">
        <f t="shared" si="45"/>
        <v>0</v>
      </c>
      <c r="T349" s="3"/>
      <c r="U349" s="3"/>
      <c r="V349" s="3"/>
      <c r="W349" s="3"/>
    </row>
    <row r="350" spans="1:23" x14ac:dyDescent="0.25">
      <c r="A350" s="2">
        <v>346</v>
      </c>
      <c r="B350" s="21" t="s">
        <v>227</v>
      </c>
      <c r="C350" s="4">
        <v>39045</v>
      </c>
      <c r="D350" s="33">
        <v>2006</v>
      </c>
      <c r="E350" s="34" t="s">
        <v>75</v>
      </c>
      <c r="F350" s="2" t="s">
        <v>93</v>
      </c>
      <c r="G350" s="2" t="s">
        <v>93</v>
      </c>
      <c r="H350" s="2" t="s">
        <v>124</v>
      </c>
      <c r="I350" s="2"/>
      <c r="J350" s="2"/>
      <c r="K350" s="3"/>
      <c r="L350" s="3">
        <f t="shared" si="36"/>
        <v>554503.92000000027</v>
      </c>
      <c r="M350" s="3"/>
      <c r="O350" s="3">
        <v>-5000</v>
      </c>
      <c r="P350" s="3">
        <f t="shared" si="38"/>
        <v>148589.44</v>
      </c>
      <c r="R350" s="3"/>
      <c r="S350" s="3">
        <f t="shared" si="45"/>
        <v>-5000</v>
      </c>
      <c r="T350" s="3" t="str">
        <f>IF(S350&gt;0,S350,"")</f>
        <v/>
      </c>
      <c r="U350" s="3">
        <f>+O350</f>
        <v>-5000</v>
      </c>
      <c r="V350" s="3"/>
      <c r="W350" s="3"/>
    </row>
    <row r="351" spans="1:23" x14ac:dyDescent="0.25">
      <c r="A351" s="2">
        <v>347</v>
      </c>
      <c r="B351" s="21" t="s">
        <v>227</v>
      </c>
      <c r="C351" s="4">
        <v>39050</v>
      </c>
      <c r="D351" s="33">
        <v>2006</v>
      </c>
      <c r="E351" s="34" t="s">
        <v>214</v>
      </c>
      <c r="F351" s="2" t="s">
        <v>177</v>
      </c>
      <c r="G351" s="2" t="s">
        <v>33</v>
      </c>
      <c r="I351" s="2"/>
      <c r="J351" s="2"/>
      <c r="K351" s="3">
        <v>-128.26</v>
      </c>
      <c r="L351" s="3">
        <f>+L349+K351</f>
        <v>554375.66000000027</v>
      </c>
      <c r="M351" s="3"/>
      <c r="N351" s="3"/>
      <c r="O351" s="3">
        <v>-128.26</v>
      </c>
      <c r="P351" s="3">
        <f t="shared" si="38"/>
        <v>148461.18</v>
      </c>
      <c r="R351" s="3"/>
      <c r="S351" s="3">
        <f t="shared" si="45"/>
        <v>0</v>
      </c>
      <c r="T351" s="3"/>
      <c r="U351" s="3"/>
      <c r="V351" s="3"/>
      <c r="W351" s="3"/>
    </row>
    <row r="352" spans="1:23" x14ac:dyDescent="0.25">
      <c r="A352" s="2">
        <v>348</v>
      </c>
      <c r="B352" s="21" t="s">
        <v>227</v>
      </c>
      <c r="C352" s="4">
        <v>39050</v>
      </c>
      <c r="D352" s="33">
        <v>2006</v>
      </c>
      <c r="E352" s="34" t="s">
        <v>214</v>
      </c>
      <c r="F352" s="2" t="s">
        <v>177</v>
      </c>
      <c r="G352" s="2" t="s">
        <v>116</v>
      </c>
      <c r="I352" s="2"/>
      <c r="J352" s="2"/>
      <c r="K352" s="3">
        <v>-1681.96</v>
      </c>
      <c r="L352" s="3">
        <f t="shared" si="36"/>
        <v>552693.7000000003</v>
      </c>
      <c r="M352" s="3"/>
      <c r="N352" s="3"/>
      <c r="O352" s="3">
        <v>-1681.96</v>
      </c>
      <c r="P352" s="3">
        <f t="shared" si="38"/>
        <v>146779.22</v>
      </c>
      <c r="R352" s="3"/>
      <c r="S352" s="3">
        <f t="shared" si="45"/>
        <v>0</v>
      </c>
      <c r="T352" s="3"/>
      <c r="U352" s="3"/>
      <c r="V352" s="3"/>
      <c r="W352" s="3"/>
    </row>
    <row r="353" spans="1:23" x14ac:dyDescent="0.25">
      <c r="A353" s="2">
        <v>349</v>
      </c>
      <c r="B353" s="21" t="s">
        <v>227</v>
      </c>
      <c r="C353" s="4">
        <v>39050</v>
      </c>
      <c r="D353" s="33">
        <v>2006</v>
      </c>
      <c r="E353" s="34" t="s">
        <v>214</v>
      </c>
      <c r="F353" s="2" t="s">
        <v>177</v>
      </c>
      <c r="G353" s="2" t="s">
        <v>116</v>
      </c>
      <c r="I353" s="2"/>
      <c r="J353" s="2"/>
      <c r="K353" s="3">
        <v>-451.98</v>
      </c>
      <c r="L353" s="3">
        <f t="shared" si="36"/>
        <v>552241.72000000032</v>
      </c>
      <c r="M353" s="3"/>
      <c r="N353" s="3"/>
      <c r="O353" s="3">
        <v>-451.98</v>
      </c>
      <c r="P353" s="3">
        <f t="shared" si="38"/>
        <v>146327.24</v>
      </c>
      <c r="R353" s="3"/>
      <c r="S353" s="3">
        <f t="shared" si="45"/>
        <v>0</v>
      </c>
      <c r="T353" s="3"/>
      <c r="U353" s="3"/>
      <c r="V353" s="3"/>
      <c r="W353" s="3"/>
    </row>
    <row r="354" spans="1:23" x14ac:dyDescent="0.25">
      <c r="A354" s="2">
        <v>350</v>
      </c>
      <c r="B354" s="21" t="s">
        <v>227</v>
      </c>
      <c r="C354" s="4">
        <v>39050</v>
      </c>
      <c r="D354" s="33">
        <v>2006</v>
      </c>
      <c r="E354" s="34" t="s">
        <v>214</v>
      </c>
      <c r="F354" s="2" t="s">
        <v>257</v>
      </c>
      <c r="G354" s="2" t="s">
        <v>307</v>
      </c>
      <c r="I354" s="2"/>
      <c r="J354" s="2"/>
      <c r="K354" s="3">
        <v>-423.5</v>
      </c>
      <c r="L354" s="3">
        <f t="shared" si="36"/>
        <v>551818.22000000032</v>
      </c>
      <c r="M354" s="3"/>
      <c r="N354" s="3"/>
      <c r="O354" s="3">
        <v>-423.5</v>
      </c>
      <c r="P354" s="3">
        <f t="shared" si="38"/>
        <v>145903.74</v>
      </c>
      <c r="R354" s="3"/>
      <c r="S354" s="3">
        <f t="shared" si="45"/>
        <v>0</v>
      </c>
      <c r="T354" s="3"/>
      <c r="U354" s="3"/>
      <c r="V354" s="3"/>
      <c r="W354" s="3"/>
    </row>
    <row r="355" spans="1:23" x14ac:dyDescent="0.25">
      <c r="A355" s="2">
        <v>351</v>
      </c>
      <c r="B355" s="21" t="s">
        <v>227</v>
      </c>
      <c r="C355" s="14">
        <v>39071</v>
      </c>
      <c r="D355" s="33">
        <v>2006</v>
      </c>
      <c r="E355" s="34" t="s">
        <v>214</v>
      </c>
      <c r="F355" s="2" t="s">
        <v>257</v>
      </c>
      <c r="G355" s="15" t="s">
        <v>312</v>
      </c>
      <c r="H355" s="15" t="s">
        <v>311</v>
      </c>
      <c r="I355" s="15" t="s">
        <v>171</v>
      </c>
      <c r="J355" s="15"/>
      <c r="K355" s="13">
        <v>-800</v>
      </c>
      <c r="L355" s="3">
        <f t="shared" si="36"/>
        <v>551018.22000000032</v>
      </c>
      <c r="M355" s="3"/>
      <c r="N355" s="3"/>
      <c r="O355" s="13">
        <v>-800</v>
      </c>
      <c r="P355" s="3">
        <f t="shared" si="38"/>
        <v>145103.74</v>
      </c>
      <c r="R355" s="3"/>
      <c r="S355" s="3">
        <f t="shared" si="45"/>
        <v>0</v>
      </c>
      <c r="T355" s="3"/>
      <c r="U355" s="3"/>
      <c r="V355" s="3"/>
      <c r="W355" s="3"/>
    </row>
    <row r="356" spans="1:23" x14ac:dyDescent="0.25">
      <c r="A356" s="2">
        <v>352</v>
      </c>
      <c r="B356" s="21" t="s">
        <v>227</v>
      </c>
      <c r="C356" s="4">
        <v>39071</v>
      </c>
      <c r="D356" s="33">
        <v>2006</v>
      </c>
      <c r="E356" s="34" t="s">
        <v>214</v>
      </c>
      <c r="F356" s="2" t="s">
        <v>177</v>
      </c>
      <c r="G356" s="2" t="s">
        <v>84</v>
      </c>
      <c r="I356" s="2"/>
      <c r="J356" s="2"/>
      <c r="K356" s="3">
        <v>-13258.39</v>
      </c>
      <c r="L356" s="3">
        <f t="shared" si="36"/>
        <v>537759.83000000031</v>
      </c>
      <c r="M356" s="3">
        <v>537759.93000000005</v>
      </c>
      <c r="N356" s="3"/>
      <c r="O356" s="3">
        <v>-13258.39</v>
      </c>
      <c r="P356" s="3">
        <f t="shared" si="38"/>
        <v>131845.34999999998</v>
      </c>
      <c r="Q356" s="3">
        <v>131845.35</v>
      </c>
      <c r="R356" s="3"/>
      <c r="S356" s="3">
        <f t="shared" si="45"/>
        <v>0</v>
      </c>
      <c r="T356" s="3"/>
      <c r="U356" s="3"/>
      <c r="V356" s="3"/>
      <c r="W356" s="3"/>
    </row>
    <row r="357" spans="1:23" x14ac:dyDescent="0.25">
      <c r="A357" s="2">
        <v>353</v>
      </c>
      <c r="B357" s="21" t="s">
        <v>227</v>
      </c>
      <c r="C357" s="4">
        <v>39083</v>
      </c>
      <c r="D357" s="33">
        <v>2007</v>
      </c>
      <c r="E357" s="34" t="s">
        <v>76</v>
      </c>
      <c r="F357" s="2" t="s">
        <v>76</v>
      </c>
      <c r="G357" s="2" t="s">
        <v>76</v>
      </c>
      <c r="I357" s="2"/>
      <c r="J357" s="2"/>
      <c r="K357" s="3"/>
      <c r="L357" s="96">
        <f t="shared" si="36"/>
        <v>537759.83000000031</v>
      </c>
      <c r="M357" s="3"/>
      <c r="N357" s="3"/>
      <c r="O357" s="3">
        <v>228</v>
      </c>
      <c r="P357" s="96">
        <f t="shared" si="38"/>
        <v>132073.34999999998</v>
      </c>
      <c r="Q357" s="3">
        <v>132073.35</v>
      </c>
      <c r="R357" s="3"/>
      <c r="S357" s="3">
        <f t="shared" si="45"/>
        <v>228</v>
      </c>
      <c r="T357" s="3"/>
      <c r="U357" s="3"/>
      <c r="V357" s="3"/>
      <c r="W357" s="3"/>
    </row>
    <row r="358" spans="1:23" x14ac:dyDescent="0.25">
      <c r="A358" s="2">
        <v>354</v>
      </c>
      <c r="B358" s="21" t="s">
        <v>227</v>
      </c>
      <c r="C358" s="4">
        <v>39100</v>
      </c>
      <c r="D358" s="33">
        <v>2007</v>
      </c>
      <c r="E358" s="34" t="s">
        <v>75</v>
      </c>
      <c r="F358" s="2" t="s">
        <v>93</v>
      </c>
      <c r="G358" s="2" t="s">
        <v>93</v>
      </c>
      <c r="I358" s="2"/>
      <c r="J358" s="2"/>
      <c r="K358" s="3"/>
      <c r="L358" s="3">
        <f t="shared" si="36"/>
        <v>537759.83000000031</v>
      </c>
      <c r="M358" s="3"/>
      <c r="O358" s="3">
        <v>-4000</v>
      </c>
      <c r="P358" s="3">
        <f>+P357+O358</f>
        <v>128073.34999999998</v>
      </c>
      <c r="S358" s="3">
        <f t="shared" si="45"/>
        <v>-4000</v>
      </c>
      <c r="T358" s="3" t="str">
        <f t="shared" ref="T358" si="57">IF(S358&gt;0,S358,"")</f>
        <v/>
      </c>
      <c r="U358" s="3">
        <f>+O358</f>
        <v>-4000</v>
      </c>
    </row>
    <row r="359" spans="1:23" x14ac:dyDescent="0.25">
      <c r="A359" s="2">
        <v>355</v>
      </c>
      <c r="B359" s="21" t="s">
        <v>227</v>
      </c>
      <c r="C359" s="4">
        <v>39104</v>
      </c>
      <c r="D359" s="33">
        <v>2007</v>
      </c>
      <c r="E359" s="34" t="s">
        <v>214</v>
      </c>
      <c r="F359" s="2" t="s">
        <v>257</v>
      </c>
      <c r="G359" s="2" t="s">
        <v>120</v>
      </c>
      <c r="I359" s="2" t="s">
        <v>121</v>
      </c>
      <c r="J359" s="2"/>
      <c r="K359" s="3">
        <v>-1274</v>
      </c>
      <c r="L359" s="3">
        <f t="shared" si="36"/>
        <v>536485.83000000031</v>
      </c>
      <c r="M359" s="3"/>
      <c r="N359" s="3"/>
      <c r="O359" s="3">
        <v>-1274</v>
      </c>
      <c r="P359" s="3">
        <f t="shared" ref="P359:P414" si="58">+P358+O359</f>
        <v>126799.34999999998</v>
      </c>
      <c r="S359" s="3">
        <f t="shared" si="45"/>
        <v>0</v>
      </c>
      <c r="T359" s="3"/>
    </row>
    <row r="360" spans="1:23" x14ac:dyDescent="0.25">
      <c r="A360" s="2">
        <v>356</v>
      </c>
      <c r="B360" s="21" t="s">
        <v>227</v>
      </c>
      <c r="C360" s="4">
        <v>39111</v>
      </c>
      <c r="D360" s="33">
        <v>2007</v>
      </c>
      <c r="E360" s="34" t="s">
        <v>214</v>
      </c>
      <c r="F360" s="2" t="s">
        <v>177</v>
      </c>
      <c r="G360" s="2" t="s">
        <v>59</v>
      </c>
      <c r="I360" s="2">
        <v>414</v>
      </c>
      <c r="J360" s="2"/>
      <c r="K360" s="3">
        <v>-2580.9299999999998</v>
      </c>
      <c r="L360" s="3">
        <f>+L359+K360</f>
        <v>533904.90000000026</v>
      </c>
      <c r="M360" s="3"/>
      <c r="N360" s="3"/>
      <c r="O360" s="3">
        <v>-2580.9299999999998</v>
      </c>
      <c r="P360" s="3">
        <f t="shared" si="58"/>
        <v>124218.41999999998</v>
      </c>
      <c r="S360" s="3">
        <f t="shared" si="45"/>
        <v>0</v>
      </c>
      <c r="T360" s="3"/>
    </row>
    <row r="361" spans="1:23" x14ac:dyDescent="0.25">
      <c r="A361" s="2">
        <v>357</v>
      </c>
      <c r="B361" s="21" t="s">
        <v>227</v>
      </c>
      <c r="C361" s="4">
        <v>39114</v>
      </c>
      <c r="D361" s="33">
        <v>2007</v>
      </c>
      <c r="E361" s="34" t="s">
        <v>75</v>
      </c>
      <c r="F361" s="2" t="s">
        <v>93</v>
      </c>
      <c r="G361" s="2" t="s">
        <v>93</v>
      </c>
      <c r="I361" s="2"/>
      <c r="J361" s="2"/>
      <c r="K361" s="3"/>
      <c r="L361" s="3">
        <f>+L360+K361</f>
        <v>533904.90000000026</v>
      </c>
      <c r="M361" s="3"/>
      <c r="O361" s="3">
        <v>-5000</v>
      </c>
      <c r="P361" s="3">
        <f>+P360+O361</f>
        <v>119218.41999999998</v>
      </c>
      <c r="S361" s="3">
        <f t="shared" si="45"/>
        <v>-5000</v>
      </c>
      <c r="T361" s="3" t="str">
        <f>IF(S361&gt;0,S361,"")</f>
        <v/>
      </c>
      <c r="U361" s="3">
        <f>+O361</f>
        <v>-5000</v>
      </c>
    </row>
    <row r="362" spans="1:23" x14ac:dyDescent="0.25">
      <c r="A362" s="2">
        <v>358</v>
      </c>
      <c r="B362" s="21" t="s">
        <v>227</v>
      </c>
      <c r="C362" s="4">
        <v>39126</v>
      </c>
      <c r="D362" s="33">
        <v>2007</v>
      </c>
      <c r="E362" s="34" t="s">
        <v>214</v>
      </c>
      <c r="F362" s="2" t="s">
        <v>177</v>
      </c>
      <c r="G362" s="2" t="s">
        <v>50</v>
      </c>
      <c r="H362" s="2" t="s">
        <v>123</v>
      </c>
      <c r="I362" s="2" t="s">
        <v>122</v>
      </c>
      <c r="J362" s="2"/>
      <c r="K362" s="3">
        <v>-27225</v>
      </c>
      <c r="L362" s="3">
        <f t="shared" ref="L362:L413" si="59">+L361+K362</f>
        <v>506679.90000000026</v>
      </c>
      <c r="M362" s="3"/>
      <c r="N362" s="3"/>
      <c r="O362" s="3">
        <v>-27225</v>
      </c>
      <c r="P362" s="3">
        <f t="shared" ref="P362:P370" si="60">+P361+O362</f>
        <v>91993.419999999984</v>
      </c>
      <c r="S362" s="3">
        <f t="shared" si="45"/>
        <v>0</v>
      </c>
      <c r="T362" s="3"/>
    </row>
    <row r="363" spans="1:23" x14ac:dyDescent="0.25">
      <c r="A363" s="2">
        <v>359</v>
      </c>
      <c r="B363" s="21" t="s">
        <v>227</v>
      </c>
      <c r="C363" s="4">
        <v>39127</v>
      </c>
      <c r="D363" s="33">
        <v>2007</v>
      </c>
      <c r="E363" s="34" t="s">
        <v>75</v>
      </c>
      <c r="F363" s="2" t="s">
        <v>93</v>
      </c>
      <c r="G363" s="2" t="s">
        <v>93</v>
      </c>
      <c r="H363" s="2" t="s">
        <v>124</v>
      </c>
      <c r="I363" s="2"/>
      <c r="J363" s="2"/>
      <c r="K363" s="3"/>
      <c r="L363" s="3">
        <f t="shared" si="59"/>
        <v>506679.90000000026</v>
      </c>
      <c r="M363" s="3"/>
      <c r="O363" s="3">
        <v>-3000</v>
      </c>
      <c r="P363" s="3">
        <f t="shared" si="60"/>
        <v>88993.419999999984</v>
      </c>
      <c r="S363" s="3">
        <f t="shared" si="45"/>
        <v>-3000</v>
      </c>
      <c r="T363" s="3" t="str">
        <f t="shared" ref="T363:T365" si="61">IF(S363&gt;0,S363,"")</f>
        <v/>
      </c>
      <c r="U363" s="3">
        <f t="shared" ref="U363:U365" si="62">+O363</f>
        <v>-3000</v>
      </c>
    </row>
    <row r="364" spans="1:23" x14ac:dyDescent="0.25">
      <c r="A364" s="2">
        <v>360</v>
      </c>
      <c r="B364" s="21" t="s">
        <v>227</v>
      </c>
      <c r="C364" s="4">
        <v>39142</v>
      </c>
      <c r="D364" s="33">
        <v>2007</v>
      </c>
      <c r="E364" s="34" t="s">
        <v>75</v>
      </c>
      <c r="F364" s="2" t="s">
        <v>93</v>
      </c>
      <c r="G364" s="2" t="s">
        <v>93</v>
      </c>
      <c r="H364" s="2" t="s">
        <v>124</v>
      </c>
      <c r="I364" s="2"/>
      <c r="J364" s="2"/>
      <c r="K364" s="3"/>
      <c r="L364" s="3">
        <f t="shared" si="59"/>
        <v>506679.90000000026</v>
      </c>
      <c r="M364" s="3"/>
      <c r="O364" s="3">
        <v>-2000</v>
      </c>
      <c r="P364" s="3">
        <f t="shared" ref="P364:P366" si="63">+P363+O364</f>
        <v>86993.419999999984</v>
      </c>
      <c r="S364" s="3">
        <f t="shared" si="45"/>
        <v>-2000</v>
      </c>
      <c r="T364" s="3" t="str">
        <f t="shared" si="61"/>
        <v/>
      </c>
      <c r="U364" s="3">
        <f t="shared" si="62"/>
        <v>-2000</v>
      </c>
    </row>
    <row r="365" spans="1:23" x14ac:dyDescent="0.25">
      <c r="A365" s="2">
        <v>361</v>
      </c>
      <c r="B365" s="21" t="s">
        <v>227</v>
      </c>
      <c r="C365" s="4">
        <v>39159</v>
      </c>
      <c r="D365" s="33">
        <v>2007</v>
      </c>
      <c r="E365" s="34" t="s">
        <v>75</v>
      </c>
      <c r="F365" s="2" t="s">
        <v>93</v>
      </c>
      <c r="G365" s="2" t="s">
        <v>93</v>
      </c>
      <c r="H365" s="2" t="s">
        <v>124</v>
      </c>
      <c r="I365" s="2"/>
      <c r="J365" s="2"/>
      <c r="K365" s="3"/>
      <c r="L365" s="3">
        <f t="shared" si="59"/>
        <v>506679.90000000026</v>
      </c>
      <c r="M365" s="3"/>
      <c r="O365" s="3">
        <v>-4000</v>
      </c>
      <c r="P365" s="3">
        <f t="shared" si="63"/>
        <v>82993.419999999984</v>
      </c>
      <c r="S365" s="3">
        <f t="shared" si="45"/>
        <v>-4000</v>
      </c>
      <c r="T365" s="3" t="str">
        <f t="shared" si="61"/>
        <v/>
      </c>
      <c r="U365" s="3">
        <f t="shared" si="62"/>
        <v>-4000</v>
      </c>
    </row>
    <row r="366" spans="1:23" x14ac:dyDescent="0.25">
      <c r="A366" s="2">
        <v>362</v>
      </c>
      <c r="B366" s="21" t="s">
        <v>227</v>
      </c>
      <c r="C366" s="4">
        <v>39169</v>
      </c>
      <c r="D366" s="33">
        <v>2007</v>
      </c>
      <c r="E366" s="34" t="s">
        <v>214</v>
      </c>
      <c r="F366" s="2" t="s">
        <v>177</v>
      </c>
      <c r="G366" s="2" t="s">
        <v>84</v>
      </c>
      <c r="I366" s="2"/>
      <c r="J366" s="2"/>
      <c r="K366" s="3">
        <v>-1593.27</v>
      </c>
      <c r="L366" s="3">
        <f t="shared" si="59"/>
        <v>505086.63000000024</v>
      </c>
      <c r="M366" s="3"/>
      <c r="N366" s="3"/>
      <c r="O366" s="3">
        <v>-1593.27</v>
      </c>
      <c r="P366" s="3">
        <f t="shared" si="63"/>
        <v>81400.14999999998</v>
      </c>
      <c r="S366" s="3">
        <f t="shared" si="45"/>
        <v>0</v>
      </c>
      <c r="T366" s="3"/>
    </row>
    <row r="367" spans="1:23" x14ac:dyDescent="0.25">
      <c r="A367" s="2">
        <v>363</v>
      </c>
      <c r="B367" s="21" t="s">
        <v>227</v>
      </c>
      <c r="C367" s="4">
        <v>39170</v>
      </c>
      <c r="D367" s="33">
        <v>2007</v>
      </c>
      <c r="E367" s="34" t="s">
        <v>75</v>
      </c>
      <c r="F367" s="2" t="s">
        <v>93</v>
      </c>
      <c r="G367" s="2" t="s">
        <v>93</v>
      </c>
      <c r="H367" s="2" t="s">
        <v>124</v>
      </c>
      <c r="I367" s="2"/>
      <c r="J367" s="2"/>
      <c r="K367" s="3"/>
      <c r="L367" s="3">
        <f t="shared" si="59"/>
        <v>505086.63000000024</v>
      </c>
      <c r="M367" s="3"/>
      <c r="O367" s="3">
        <v>-10000</v>
      </c>
      <c r="P367" s="3">
        <f t="shared" ref="P367" si="64">+P366+O367</f>
        <v>71400.14999999998</v>
      </c>
      <c r="Q367" s="3">
        <v>71400.149999999994</v>
      </c>
      <c r="S367" s="3">
        <f t="shared" si="45"/>
        <v>-10000</v>
      </c>
      <c r="T367" s="3" t="str">
        <f t="shared" ref="T367:T368" si="65">IF(S367&gt;0,S367,"")</f>
        <v/>
      </c>
      <c r="U367" s="3">
        <f t="shared" ref="U367:U368" si="66">+O367</f>
        <v>-10000</v>
      </c>
    </row>
    <row r="368" spans="1:23" x14ac:dyDescent="0.25">
      <c r="A368" s="2">
        <v>364</v>
      </c>
      <c r="B368" s="21" t="s">
        <v>227</v>
      </c>
      <c r="C368" s="4">
        <v>39175</v>
      </c>
      <c r="D368" s="33">
        <v>2007</v>
      </c>
      <c r="E368" s="34" t="s">
        <v>75</v>
      </c>
      <c r="F368" s="2" t="s">
        <v>93</v>
      </c>
      <c r="G368" s="2" t="s">
        <v>93</v>
      </c>
      <c r="H368" s="2" t="s">
        <v>124</v>
      </c>
      <c r="I368" s="2"/>
      <c r="J368" s="2"/>
      <c r="K368" s="3"/>
      <c r="L368" s="3">
        <f t="shared" si="59"/>
        <v>505086.63000000024</v>
      </c>
      <c r="M368" s="3"/>
      <c r="O368" s="3">
        <v>-3000</v>
      </c>
      <c r="P368" s="3">
        <f t="shared" ref="P368:P369" si="67">+P367+O368</f>
        <v>68400.14999999998</v>
      </c>
      <c r="S368" s="3">
        <f t="shared" si="45"/>
        <v>-3000</v>
      </c>
      <c r="T368" s="3" t="str">
        <f t="shared" si="65"/>
        <v/>
      </c>
      <c r="U368" s="3">
        <f t="shared" si="66"/>
        <v>-3000</v>
      </c>
    </row>
    <row r="369" spans="1:21" x14ac:dyDescent="0.25">
      <c r="A369" s="2">
        <v>365</v>
      </c>
      <c r="B369" s="21" t="s">
        <v>227</v>
      </c>
      <c r="C369" s="4">
        <v>39191</v>
      </c>
      <c r="D369" s="33">
        <v>2007</v>
      </c>
      <c r="E369" s="37" t="s">
        <v>68</v>
      </c>
      <c r="F369" s="2" t="s">
        <v>322</v>
      </c>
      <c r="G369" s="2" t="s">
        <v>287</v>
      </c>
      <c r="H369" s="2" t="s">
        <v>115</v>
      </c>
      <c r="I369" s="2" t="s">
        <v>125</v>
      </c>
      <c r="J369" s="2"/>
      <c r="K369" s="3">
        <v>115689.1</v>
      </c>
      <c r="L369" s="3">
        <f t="shared" si="59"/>
        <v>620775.73000000021</v>
      </c>
      <c r="M369" s="3"/>
      <c r="N369" s="3"/>
      <c r="O369" s="3">
        <v>115689.1</v>
      </c>
      <c r="P369" s="3">
        <f t="shared" si="67"/>
        <v>184089.25</v>
      </c>
      <c r="S369" s="3">
        <f t="shared" si="45"/>
        <v>0</v>
      </c>
      <c r="T369" s="3"/>
    </row>
    <row r="370" spans="1:21" x14ac:dyDescent="0.25">
      <c r="A370" s="2">
        <v>366</v>
      </c>
      <c r="B370" s="21" t="s">
        <v>227</v>
      </c>
      <c r="C370" s="4">
        <v>39197</v>
      </c>
      <c r="D370" s="33">
        <v>2007</v>
      </c>
      <c r="E370" s="34" t="s">
        <v>214</v>
      </c>
      <c r="F370" s="2" t="s">
        <v>177</v>
      </c>
      <c r="G370" s="2" t="s">
        <v>33</v>
      </c>
      <c r="I370" s="2">
        <v>660</v>
      </c>
      <c r="J370" s="2"/>
      <c r="K370" s="3">
        <v>-443.93</v>
      </c>
      <c r="L370" s="3">
        <f t="shared" si="59"/>
        <v>620331.80000000016</v>
      </c>
      <c r="M370" s="3"/>
      <c r="N370" s="3"/>
      <c r="O370" s="3">
        <v>-443.93</v>
      </c>
      <c r="P370" s="3">
        <f t="shared" si="60"/>
        <v>183645.32</v>
      </c>
      <c r="S370" s="3">
        <f t="shared" si="45"/>
        <v>0</v>
      </c>
      <c r="T370" s="3"/>
    </row>
    <row r="371" spans="1:21" x14ac:dyDescent="0.25">
      <c r="A371" s="2">
        <v>367</v>
      </c>
      <c r="B371" s="21" t="s">
        <v>227</v>
      </c>
      <c r="C371" s="4">
        <v>39197</v>
      </c>
      <c r="D371" s="33">
        <v>2007</v>
      </c>
      <c r="E371" s="34" t="s">
        <v>214</v>
      </c>
      <c r="F371" s="2" t="s">
        <v>177</v>
      </c>
      <c r="G371" s="2" t="s">
        <v>33</v>
      </c>
      <c r="I371" s="2">
        <v>660</v>
      </c>
      <c r="J371" s="2"/>
      <c r="K371" s="3">
        <v>-1694.39</v>
      </c>
      <c r="L371" s="3">
        <f t="shared" si="59"/>
        <v>618637.41000000015</v>
      </c>
      <c r="M371" s="3"/>
      <c r="N371" s="3"/>
      <c r="O371" s="3">
        <v>-1694.39</v>
      </c>
      <c r="P371" s="3">
        <f t="shared" si="58"/>
        <v>181950.93</v>
      </c>
      <c r="S371" s="3">
        <f t="shared" si="45"/>
        <v>0</v>
      </c>
      <c r="T371" s="3"/>
    </row>
    <row r="372" spans="1:21" x14ac:dyDescent="0.25">
      <c r="A372" s="2">
        <v>368</v>
      </c>
      <c r="B372" s="21" t="s">
        <v>227</v>
      </c>
      <c r="C372" s="4">
        <v>39197</v>
      </c>
      <c r="D372" s="33">
        <v>2007</v>
      </c>
      <c r="E372" s="34" t="s">
        <v>214</v>
      </c>
      <c r="F372" s="2" t="s">
        <v>177</v>
      </c>
      <c r="G372" s="2" t="s">
        <v>50</v>
      </c>
      <c r="I372" s="2"/>
      <c r="J372" s="2"/>
      <c r="K372" s="3">
        <v>-7279.92</v>
      </c>
      <c r="L372" s="3">
        <f t="shared" si="59"/>
        <v>611357.49000000011</v>
      </c>
      <c r="M372" s="3"/>
      <c r="N372" s="3"/>
      <c r="O372" s="3">
        <v>-7279.92</v>
      </c>
      <c r="P372" s="3">
        <f t="shared" si="58"/>
        <v>174671.00999999998</v>
      </c>
      <c r="S372" s="3">
        <f t="shared" si="45"/>
        <v>0</v>
      </c>
      <c r="T372" s="3"/>
    </row>
    <row r="373" spans="1:21" x14ac:dyDescent="0.25">
      <c r="A373" s="2">
        <v>369</v>
      </c>
      <c r="B373" s="21" t="s">
        <v>227</v>
      </c>
      <c r="C373" s="4">
        <v>39197</v>
      </c>
      <c r="D373" s="33">
        <v>2007</v>
      </c>
      <c r="E373" s="34" t="s">
        <v>214</v>
      </c>
      <c r="F373" s="2" t="s">
        <v>324</v>
      </c>
      <c r="G373" s="2" t="s">
        <v>459</v>
      </c>
      <c r="H373" s="2" t="s">
        <v>125</v>
      </c>
      <c r="I373" s="2" t="s">
        <v>102</v>
      </c>
      <c r="J373" s="2"/>
      <c r="K373" s="3">
        <v>-115689.1</v>
      </c>
      <c r="L373" s="3">
        <f t="shared" si="59"/>
        <v>495668.39000000013</v>
      </c>
      <c r="M373" s="3"/>
      <c r="N373" s="3"/>
      <c r="O373" s="3">
        <v>-115689.1</v>
      </c>
      <c r="P373" s="3">
        <f t="shared" si="58"/>
        <v>58981.909999999974</v>
      </c>
      <c r="S373" s="3">
        <f t="shared" si="45"/>
        <v>0</v>
      </c>
      <c r="T373" s="3"/>
    </row>
    <row r="374" spans="1:21" x14ac:dyDescent="0.25">
      <c r="A374" s="2">
        <v>370</v>
      </c>
      <c r="B374" s="21" t="s">
        <v>227</v>
      </c>
      <c r="C374" s="4">
        <v>39212</v>
      </c>
      <c r="D374" s="33">
        <v>2007</v>
      </c>
      <c r="E374" s="34" t="s">
        <v>75</v>
      </c>
      <c r="F374" s="2" t="s">
        <v>93</v>
      </c>
      <c r="G374" s="2" t="s">
        <v>93</v>
      </c>
      <c r="H374" s="2" t="s">
        <v>124</v>
      </c>
      <c r="I374" s="2"/>
      <c r="J374" s="2"/>
      <c r="K374" s="3"/>
      <c r="L374" s="3">
        <f t="shared" si="59"/>
        <v>495668.39000000013</v>
      </c>
      <c r="M374" s="3"/>
      <c r="O374" s="3">
        <v>-5000</v>
      </c>
      <c r="P374" s="3">
        <f t="shared" si="58"/>
        <v>53981.909999999974</v>
      </c>
      <c r="S374" s="3">
        <f t="shared" si="45"/>
        <v>-5000</v>
      </c>
      <c r="T374" s="3" t="str">
        <f>IF(S374&gt;0,S374,"")</f>
        <v/>
      </c>
      <c r="U374" s="3">
        <f>+O374</f>
        <v>-5000</v>
      </c>
    </row>
    <row r="375" spans="1:21" x14ac:dyDescent="0.25">
      <c r="A375" s="2">
        <v>371</v>
      </c>
      <c r="B375" s="21" t="s">
        <v>227</v>
      </c>
      <c r="C375" s="4">
        <v>39216</v>
      </c>
      <c r="D375" s="33">
        <v>2007</v>
      </c>
      <c r="E375" s="34" t="s">
        <v>214</v>
      </c>
      <c r="F375" s="2" t="s">
        <v>177</v>
      </c>
      <c r="G375" s="15" t="s">
        <v>132</v>
      </c>
      <c r="H375" s="15" t="s">
        <v>126</v>
      </c>
      <c r="I375" s="15" t="s">
        <v>127</v>
      </c>
      <c r="J375" s="15"/>
      <c r="K375" s="13">
        <v>-121</v>
      </c>
      <c r="L375" s="3">
        <f t="shared" si="59"/>
        <v>495547.39000000013</v>
      </c>
      <c r="M375" s="3"/>
      <c r="N375" s="3"/>
      <c r="O375" s="3">
        <v>-121</v>
      </c>
      <c r="P375" s="3">
        <f t="shared" si="58"/>
        <v>53860.909999999974</v>
      </c>
      <c r="S375" s="3">
        <f t="shared" si="45"/>
        <v>0</v>
      </c>
      <c r="T375" s="3"/>
    </row>
    <row r="376" spans="1:21" x14ac:dyDescent="0.25">
      <c r="A376" s="2">
        <v>372</v>
      </c>
      <c r="B376" s="21" t="s">
        <v>227</v>
      </c>
      <c r="C376" s="4">
        <v>39216</v>
      </c>
      <c r="D376" s="33">
        <v>2007</v>
      </c>
      <c r="E376" s="34" t="s">
        <v>214</v>
      </c>
      <c r="F376" s="2" t="s">
        <v>257</v>
      </c>
      <c r="G376" s="2" t="s">
        <v>288</v>
      </c>
      <c r="H376" s="2" t="s">
        <v>289</v>
      </c>
      <c r="I376" s="2" t="s">
        <v>128</v>
      </c>
      <c r="J376" s="2"/>
      <c r="K376" s="3">
        <v>-2570.52</v>
      </c>
      <c r="L376" s="3">
        <f t="shared" si="59"/>
        <v>492976.87000000011</v>
      </c>
      <c r="M376" s="3"/>
      <c r="N376" s="3"/>
      <c r="O376" s="3">
        <v>-2570.52</v>
      </c>
      <c r="P376" s="3">
        <f t="shared" si="58"/>
        <v>51290.389999999978</v>
      </c>
      <c r="S376" s="3">
        <f t="shared" si="45"/>
        <v>0</v>
      </c>
      <c r="T376" s="3"/>
    </row>
    <row r="377" spans="1:21" x14ac:dyDescent="0.25">
      <c r="A377" s="2">
        <v>373</v>
      </c>
      <c r="B377" s="21" t="s">
        <v>227</v>
      </c>
      <c r="C377" s="4">
        <v>39217</v>
      </c>
      <c r="D377" s="33">
        <v>2007</v>
      </c>
      <c r="E377" s="34" t="s">
        <v>214</v>
      </c>
      <c r="F377" s="2" t="s">
        <v>257</v>
      </c>
      <c r="G377" s="2" t="s">
        <v>129</v>
      </c>
      <c r="H377" s="2" t="s">
        <v>130</v>
      </c>
      <c r="I377" s="2"/>
      <c r="J377" s="2"/>
      <c r="K377" s="3">
        <v>-3201.91</v>
      </c>
      <c r="L377" s="3">
        <f t="shared" si="59"/>
        <v>489774.96000000014</v>
      </c>
      <c r="M377" s="3"/>
      <c r="N377" s="3"/>
      <c r="O377" s="3">
        <v>-3201.91</v>
      </c>
      <c r="P377" s="3">
        <f t="shared" si="58"/>
        <v>48088.479999999981</v>
      </c>
      <c r="S377" s="3">
        <f t="shared" si="45"/>
        <v>0</v>
      </c>
      <c r="T377" s="3"/>
    </row>
    <row r="378" spans="1:21" x14ac:dyDescent="0.25">
      <c r="A378" s="2">
        <v>374</v>
      </c>
      <c r="B378" s="21" t="s">
        <v>227</v>
      </c>
      <c r="C378" s="4">
        <v>39237</v>
      </c>
      <c r="D378" s="33">
        <v>2007</v>
      </c>
      <c r="E378" s="34" t="s">
        <v>75</v>
      </c>
      <c r="F378" s="2" t="s">
        <v>93</v>
      </c>
      <c r="G378" s="2" t="s">
        <v>93</v>
      </c>
      <c r="H378" s="2" t="s">
        <v>124</v>
      </c>
      <c r="I378" s="2" t="s">
        <v>131</v>
      </c>
      <c r="J378" s="2"/>
      <c r="K378" s="3"/>
      <c r="L378" s="3">
        <f t="shared" si="59"/>
        <v>489774.96000000014</v>
      </c>
      <c r="M378" s="3"/>
      <c r="O378" s="3">
        <v>-5000</v>
      </c>
      <c r="P378" s="3">
        <f t="shared" ref="P378:P382" si="68">+P377+O378</f>
        <v>43088.479999999981</v>
      </c>
      <c r="S378" s="3">
        <f t="shared" si="45"/>
        <v>-5000</v>
      </c>
      <c r="T378" s="3" t="str">
        <f>IF(S378&gt;0,S378,"")</f>
        <v/>
      </c>
      <c r="U378" s="3">
        <f>+O378</f>
        <v>-5000</v>
      </c>
    </row>
    <row r="379" spans="1:21" x14ac:dyDescent="0.25">
      <c r="A379" s="2">
        <v>375</v>
      </c>
      <c r="B379" s="21" t="s">
        <v>227</v>
      </c>
      <c r="C379" s="4">
        <v>39245</v>
      </c>
      <c r="D379" s="33">
        <v>2007</v>
      </c>
      <c r="E379" s="34" t="s">
        <v>214</v>
      </c>
      <c r="F379" s="2" t="s">
        <v>177</v>
      </c>
      <c r="G379" s="15" t="s">
        <v>132</v>
      </c>
      <c r="H379" s="15" t="s">
        <v>133</v>
      </c>
      <c r="I379" s="15" t="s">
        <v>127</v>
      </c>
      <c r="J379" s="15"/>
      <c r="K379" s="13">
        <v>-121</v>
      </c>
      <c r="L379" s="3">
        <f t="shared" si="59"/>
        <v>489653.96000000014</v>
      </c>
      <c r="M379" s="3"/>
      <c r="N379" s="3"/>
      <c r="O379" s="3">
        <v>-121</v>
      </c>
      <c r="P379" s="3">
        <f t="shared" si="68"/>
        <v>42967.479999999981</v>
      </c>
      <c r="S379" s="3">
        <f t="shared" si="45"/>
        <v>0</v>
      </c>
      <c r="T379" s="3"/>
    </row>
    <row r="380" spans="1:21" x14ac:dyDescent="0.25">
      <c r="A380" s="2">
        <v>376</v>
      </c>
      <c r="B380" s="21" t="s">
        <v>227</v>
      </c>
      <c r="C380" s="4">
        <v>39253</v>
      </c>
      <c r="D380" s="33">
        <v>2007</v>
      </c>
      <c r="E380" s="34" t="s">
        <v>214</v>
      </c>
      <c r="F380" s="2" t="s">
        <v>177</v>
      </c>
      <c r="G380" s="2" t="s">
        <v>50</v>
      </c>
      <c r="I380" s="2">
        <v>7064</v>
      </c>
      <c r="J380" s="2"/>
      <c r="K380" s="3">
        <v>-1452</v>
      </c>
      <c r="L380" s="3">
        <f t="shared" si="59"/>
        <v>488201.96000000014</v>
      </c>
      <c r="M380" s="3"/>
      <c r="N380" s="3"/>
      <c r="O380" s="3">
        <v>-1452</v>
      </c>
      <c r="P380" s="3">
        <f t="shared" si="68"/>
        <v>41515.479999999981</v>
      </c>
      <c r="S380" s="3">
        <f t="shared" si="45"/>
        <v>0</v>
      </c>
      <c r="T380" s="3"/>
    </row>
    <row r="381" spans="1:21" x14ac:dyDescent="0.25">
      <c r="A381" s="2">
        <v>377</v>
      </c>
      <c r="B381" s="21" t="s">
        <v>227</v>
      </c>
      <c r="C381" s="4">
        <v>39254</v>
      </c>
      <c r="D381" s="33">
        <v>2007</v>
      </c>
      <c r="E381" s="34" t="s">
        <v>75</v>
      </c>
      <c r="F381" s="2" t="s">
        <v>93</v>
      </c>
      <c r="G381" s="2" t="s">
        <v>93</v>
      </c>
      <c r="H381" s="2" t="s">
        <v>124</v>
      </c>
      <c r="I381" s="2"/>
      <c r="J381" s="2"/>
      <c r="K381" s="3"/>
      <c r="L381" s="3">
        <f t="shared" si="59"/>
        <v>488201.96000000014</v>
      </c>
      <c r="M381" s="3"/>
      <c r="O381" s="3">
        <v>-5000</v>
      </c>
      <c r="P381" s="3">
        <f t="shared" si="68"/>
        <v>36515.479999999981</v>
      </c>
      <c r="S381" s="3">
        <f t="shared" si="45"/>
        <v>-5000</v>
      </c>
      <c r="T381" s="3" t="str">
        <f>IF(S381&gt;0,S381,"")</f>
        <v/>
      </c>
      <c r="U381" s="3">
        <f>+O381</f>
        <v>-5000</v>
      </c>
    </row>
    <row r="382" spans="1:21" x14ac:dyDescent="0.25">
      <c r="A382" s="2">
        <v>378</v>
      </c>
      <c r="B382" s="21" t="s">
        <v>227</v>
      </c>
      <c r="C382" s="4">
        <v>39262</v>
      </c>
      <c r="D382" s="33">
        <v>2007</v>
      </c>
      <c r="E382" s="34" t="s">
        <v>214</v>
      </c>
      <c r="F382" s="2" t="s">
        <v>177</v>
      </c>
      <c r="G382" s="2" t="s">
        <v>33</v>
      </c>
      <c r="I382" s="2"/>
      <c r="J382" s="2"/>
      <c r="K382" s="3">
        <v>-199.59</v>
      </c>
      <c r="L382" s="3">
        <f t="shared" si="59"/>
        <v>488002.37000000011</v>
      </c>
      <c r="M382" s="3"/>
      <c r="N382" s="3"/>
      <c r="O382" s="3">
        <v>-199.59</v>
      </c>
      <c r="P382" s="3">
        <f t="shared" si="68"/>
        <v>36315.889999999985</v>
      </c>
      <c r="Q382" s="3">
        <v>36315.89</v>
      </c>
      <c r="S382" s="3">
        <f t="shared" si="45"/>
        <v>0</v>
      </c>
      <c r="T382" s="3"/>
    </row>
    <row r="383" spans="1:21" x14ac:dyDescent="0.25">
      <c r="A383" s="2">
        <v>379</v>
      </c>
      <c r="B383" s="21" t="s">
        <v>227</v>
      </c>
      <c r="C383" s="4">
        <v>39296</v>
      </c>
      <c r="D383" s="33">
        <v>2007</v>
      </c>
      <c r="E383" s="34" t="s">
        <v>75</v>
      </c>
      <c r="F383" s="2" t="s">
        <v>93</v>
      </c>
      <c r="G383" s="2" t="s">
        <v>93</v>
      </c>
      <c r="H383" s="2" t="s">
        <v>124</v>
      </c>
      <c r="I383" s="2"/>
      <c r="J383" s="2"/>
      <c r="K383" s="3"/>
      <c r="L383" s="3">
        <f t="shared" si="59"/>
        <v>488002.37000000011</v>
      </c>
      <c r="M383" s="3"/>
      <c r="O383" s="3">
        <v>-2000</v>
      </c>
      <c r="P383" s="3">
        <f t="shared" ref="P383:P384" si="69">+P382+O383</f>
        <v>34315.889999999985</v>
      </c>
      <c r="S383" s="3">
        <f t="shared" si="45"/>
        <v>-2000</v>
      </c>
      <c r="T383" s="3" t="str">
        <f t="shared" ref="T383:T388" si="70">IF(S383&gt;0,S383,"")</f>
        <v/>
      </c>
      <c r="U383" s="3">
        <f>+O383</f>
        <v>-2000</v>
      </c>
    </row>
    <row r="384" spans="1:21" x14ac:dyDescent="0.25">
      <c r="A384" s="2">
        <v>380</v>
      </c>
      <c r="B384" s="21" t="s">
        <v>227</v>
      </c>
      <c r="C384" s="14">
        <v>39303</v>
      </c>
      <c r="D384" s="45">
        <v>2007</v>
      </c>
      <c r="E384" s="36" t="s">
        <v>134</v>
      </c>
      <c r="F384" s="15" t="s">
        <v>322</v>
      </c>
      <c r="G384" s="15" t="s">
        <v>244</v>
      </c>
      <c r="H384" s="15" t="s">
        <v>304</v>
      </c>
      <c r="I384" s="15"/>
      <c r="J384" s="15"/>
      <c r="K384" s="13"/>
      <c r="L384" s="13">
        <f t="shared" si="59"/>
        <v>488002.37000000011</v>
      </c>
      <c r="M384" s="3"/>
      <c r="N384" s="15"/>
      <c r="O384" s="13">
        <v>22127.7</v>
      </c>
      <c r="P384" s="13">
        <f t="shared" si="69"/>
        <v>56443.589999999982</v>
      </c>
      <c r="R384" s="15"/>
      <c r="S384" s="13">
        <f t="shared" si="45"/>
        <v>22127.7</v>
      </c>
      <c r="T384" s="13">
        <f t="shared" si="70"/>
        <v>22127.7</v>
      </c>
    </row>
    <row r="385" spans="1:21" x14ac:dyDescent="0.25">
      <c r="A385" s="2">
        <v>381</v>
      </c>
      <c r="B385" s="21" t="s">
        <v>227</v>
      </c>
      <c r="C385" s="4">
        <v>39309</v>
      </c>
      <c r="D385" s="33">
        <v>2007</v>
      </c>
      <c r="E385" s="34" t="s">
        <v>75</v>
      </c>
      <c r="F385" s="2" t="s">
        <v>93</v>
      </c>
      <c r="G385" s="2" t="s">
        <v>93</v>
      </c>
      <c r="H385" s="2" t="s">
        <v>124</v>
      </c>
      <c r="I385" s="2"/>
      <c r="J385" s="2"/>
      <c r="K385" s="3"/>
      <c r="L385" s="3">
        <f t="shared" si="59"/>
        <v>488002.37000000011</v>
      </c>
      <c r="M385" s="3"/>
      <c r="O385" s="3">
        <v>-3000</v>
      </c>
      <c r="P385" s="3">
        <f t="shared" ref="P385" si="71">+P384+O385</f>
        <v>53443.589999999982</v>
      </c>
      <c r="S385" s="3">
        <f t="shared" si="45"/>
        <v>-3000</v>
      </c>
      <c r="T385" s="3" t="str">
        <f t="shared" si="70"/>
        <v/>
      </c>
      <c r="U385" s="3">
        <f t="shared" ref="U385:U386" si="72">+O385</f>
        <v>-3000</v>
      </c>
    </row>
    <row r="386" spans="1:21" x14ac:dyDescent="0.25">
      <c r="A386" s="2">
        <v>382</v>
      </c>
      <c r="B386" s="21" t="s">
        <v>227</v>
      </c>
      <c r="C386" s="4">
        <v>39317</v>
      </c>
      <c r="D386" s="33">
        <v>2007</v>
      </c>
      <c r="E386" s="34" t="s">
        <v>75</v>
      </c>
      <c r="F386" s="2" t="s">
        <v>93</v>
      </c>
      <c r="G386" s="2" t="s">
        <v>93</v>
      </c>
      <c r="H386" s="2" t="s">
        <v>124</v>
      </c>
      <c r="I386" s="2"/>
      <c r="J386" s="2"/>
      <c r="K386" s="3"/>
      <c r="L386" s="3">
        <f t="shared" si="59"/>
        <v>488002.37000000011</v>
      </c>
      <c r="M386" s="3"/>
      <c r="O386" s="3">
        <v>-5000</v>
      </c>
      <c r="P386" s="3">
        <f t="shared" ref="P386:P389" si="73">+P385+O386</f>
        <v>48443.589999999982</v>
      </c>
      <c r="S386" s="3">
        <f t="shared" si="45"/>
        <v>-5000</v>
      </c>
      <c r="T386" s="3" t="str">
        <f t="shared" si="70"/>
        <v/>
      </c>
      <c r="U386" s="3">
        <f t="shared" si="72"/>
        <v>-5000</v>
      </c>
    </row>
    <row r="387" spans="1:21" x14ac:dyDescent="0.25">
      <c r="A387" s="2">
        <v>383</v>
      </c>
      <c r="B387" s="21" t="s">
        <v>227</v>
      </c>
      <c r="C387" s="14">
        <v>39324</v>
      </c>
      <c r="D387" s="45">
        <v>2007</v>
      </c>
      <c r="E387" s="36" t="s">
        <v>134</v>
      </c>
      <c r="F387" s="15" t="s">
        <v>322</v>
      </c>
      <c r="G387" s="15" t="s">
        <v>135</v>
      </c>
      <c r="H387" s="15"/>
      <c r="I387" s="15"/>
      <c r="J387" s="15"/>
      <c r="K387" s="13"/>
      <c r="L387" s="13">
        <f t="shared" si="59"/>
        <v>488002.37000000011</v>
      </c>
      <c r="M387" s="3"/>
      <c r="N387" s="15"/>
      <c r="O387" s="13">
        <v>29415</v>
      </c>
      <c r="P387" s="13">
        <f t="shared" si="73"/>
        <v>77858.589999999982</v>
      </c>
      <c r="R387" s="15"/>
      <c r="S387" s="13">
        <f t="shared" si="45"/>
        <v>29415</v>
      </c>
      <c r="T387" s="13">
        <f t="shared" si="70"/>
        <v>29415</v>
      </c>
    </row>
    <row r="388" spans="1:21" x14ac:dyDescent="0.25">
      <c r="A388" s="2">
        <v>384</v>
      </c>
      <c r="B388" s="21" t="s">
        <v>227</v>
      </c>
      <c r="C388" s="14">
        <v>39335</v>
      </c>
      <c r="D388" s="45">
        <v>2007</v>
      </c>
      <c r="E388" s="38" t="s">
        <v>68</v>
      </c>
      <c r="F388" s="15" t="s">
        <v>322</v>
      </c>
      <c r="G388" s="15" t="s">
        <v>287</v>
      </c>
      <c r="H388" s="15" t="s">
        <v>100</v>
      </c>
      <c r="I388" s="15"/>
      <c r="J388" s="15"/>
      <c r="K388" s="13"/>
      <c r="L388" s="13">
        <f t="shared" si="59"/>
        <v>488002.37000000011</v>
      </c>
      <c r="M388" s="13"/>
      <c r="N388" s="15"/>
      <c r="O388" s="13">
        <v>34484</v>
      </c>
      <c r="P388" s="13">
        <f t="shared" si="73"/>
        <v>112342.58999999998</v>
      </c>
      <c r="Q388" s="3">
        <v>112342.59</v>
      </c>
      <c r="R388" s="15"/>
      <c r="S388" s="13">
        <f t="shared" si="45"/>
        <v>34484</v>
      </c>
      <c r="T388" s="13">
        <f t="shared" si="70"/>
        <v>34484</v>
      </c>
    </row>
    <row r="389" spans="1:21" x14ac:dyDescent="0.25">
      <c r="A389" s="2">
        <v>385</v>
      </c>
      <c r="B389" s="21" t="s">
        <v>227</v>
      </c>
      <c r="C389" s="4">
        <v>39342</v>
      </c>
      <c r="D389" s="33">
        <v>2007</v>
      </c>
      <c r="E389" s="34" t="s">
        <v>214</v>
      </c>
      <c r="F389" s="2" t="s">
        <v>177</v>
      </c>
      <c r="G389" s="2" t="s">
        <v>116</v>
      </c>
      <c r="I389" s="7">
        <v>776599331674</v>
      </c>
      <c r="J389" s="2"/>
      <c r="K389" s="3">
        <v>-69653.11</v>
      </c>
      <c r="L389" s="3">
        <f t="shared" si="59"/>
        <v>418349.26000000013</v>
      </c>
      <c r="M389" s="3"/>
      <c r="N389" s="3"/>
      <c r="O389" s="3">
        <v>-69653.11</v>
      </c>
      <c r="P389" s="3">
        <f t="shared" si="73"/>
        <v>42689.479999999981</v>
      </c>
      <c r="S389" s="3">
        <f t="shared" si="45"/>
        <v>0</v>
      </c>
      <c r="T389" s="3"/>
    </row>
    <row r="390" spans="1:21" x14ac:dyDescent="0.25">
      <c r="A390" s="2">
        <v>386</v>
      </c>
      <c r="B390" s="21" t="s">
        <v>227</v>
      </c>
      <c r="C390" s="4">
        <v>39342</v>
      </c>
      <c r="D390" s="33">
        <v>2007</v>
      </c>
      <c r="E390" s="34" t="s">
        <v>214</v>
      </c>
      <c r="F390" s="2" t="s">
        <v>177</v>
      </c>
      <c r="G390" s="2" t="s">
        <v>117</v>
      </c>
      <c r="I390" s="2"/>
      <c r="J390" s="2"/>
      <c r="K390" s="3">
        <v>-8973.25</v>
      </c>
      <c r="L390" s="3">
        <f t="shared" si="59"/>
        <v>409376.01000000013</v>
      </c>
      <c r="M390" s="3"/>
      <c r="N390" s="3"/>
      <c r="O390" s="3">
        <v>-8973.25</v>
      </c>
      <c r="P390" s="3">
        <f t="shared" si="58"/>
        <v>33716.229999999981</v>
      </c>
      <c r="S390" s="3">
        <f t="shared" si="45"/>
        <v>0</v>
      </c>
      <c r="T390" s="3"/>
    </row>
    <row r="391" spans="1:21" x14ac:dyDescent="0.25">
      <c r="A391" s="2">
        <v>387</v>
      </c>
      <c r="B391" s="21" t="s">
        <v>227</v>
      </c>
      <c r="C391" s="4">
        <v>39342</v>
      </c>
      <c r="D391" s="33">
        <v>2007</v>
      </c>
      <c r="E391" s="34" t="s">
        <v>214</v>
      </c>
      <c r="F391" s="2" t="s">
        <v>177</v>
      </c>
      <c r="G391" s="2" t="s">
        <v>117</v>
      </c>
      <c r="I391" s="2"/>
      <c r="J391" s="2"/>
      <c r="K391" s="3">
        <v>-2209.61</v>
      </c>
      <c r="L391" s="3">
        <f t="shared" si="59"/>
        <v>407166.40000000014</v>
      </c>
      <c r="M391" s="3"/>
      <c r="N391" s="3"/>
      <c r="O391" s="3">
        <v>-2209.61</v>
      </c>
      <c r="P391" s="3">
        <f t="shared" si="58"/>
        <v>31506.619999999981</v>
      </c>
      <c r="S391" s="3">
        <f t="shared" ref="S391:S454" si="74">+O391-K391</f>
        <v>0</v>
      </c>
      <c r="T391" s="3"/>
    </row>
    <row r="392" spans="1:21" x14ac:dyDescent="0.25">
      <c r="A392" s="2">
        <v>388</v>
      </c>
      <c r="B392" s="21" t="s">
        <v>227</v>
      </c>
      <c r="C392" s="4">
        <v>39346</v>
      </c>
      <c r="D392" s="33">
        <v>2007</v>
      </c>
      <c r="E392" s="34" t="s">
        <v>214</v>
      </c>
      <c r="F392" s="2" t="s">
        <v>177</v>
      </c>
      <c r="G392" s="2" t="s">
        <v>116</v>
      </c>
      <c r="I392" s="7">
        <v>776599331674</v>
      </c>
      <c r="J392" s="2"/>
      <c r="K392" s="3">
        <v>-10632.27</v>
      </c>
      <c r="L392" s="3">
        <f t="shared" si="59"/>
        <v>396534.13000000012</v>
      </c>
      <c r="M392" s="3"/>
      <c r="N392" s="3"/>
      <c r="O392" s="3">
        <v>-10632.27</v>
      </c>
      <c r="P392" s="3">
        <f t="shared" si="58"/>
        <v>20874.34999999998</v>
      </c>
      <c r="S392" s="3">
        <f t="shared" si="74"/>
        <v>0</v>
      </c>
      <c r="T392" s="3"/>
    </row>
    <row r="393" spans="1:21" x14ac:dyDescent="0.25">
      <c r="A393" s="2">
        <v>389</v>
      </c>
      <c r="B393" s="21" t="s">
        <v>227</v>
      </c>
      <c r="C393" s="4">
        <v>39350</v>
      </c>
      <c r="D393" s="33">
        <v>2007</v>
      </c>
      <c r="E393" s="34" t="s">
        <v>75</v>
      </c>
      <c r="F393" s="2" t="s">
        <v>93</v>
      </c>
      <c r="G393" s="2" t="s">
        <v>93</v>
      </c>
      <c r="H393" s="2" t="s">
        <v>124</v>
      </c>
      <c r="I393" s="2"/>
      <c r="J393" s="2"/>
      <c r="K393" s="3"/>
      <c r="L393" s="3">
        <f t="shared" si="59"/>
        <v>396534.13000000012</v>
      </c>
      <c r="M393" s="3"/>
      <c r="O393" s="3">
        <v>-5000</v>
      </c>
      <c r="P393" s="3">
        <f t="shared" si="58"/>
        <v>15874.34999999998</v>
      </c>
      <c r="S393" s="3">
        <f t="shared" si="74"/>
        <v>-5000</v>
      </c>
      <c r="T393" s="3" t="str">
        <f>IF(S393&gt;0,S393,"")</f>
        <v/>
      </c>
      <c r="U393" s="3">
        <f>+O393</f>
        <v>-5000</v>
      </c>
    </row>
    <row r="394" spans="1:21" x14ac:dyDescent="0.25">
      <c r="A394" s="2">
        <v>390</v>
      </c>
      <c r="B394" s="21" t="s">
        <v>227</v>
      </c>
      <c r="C394" s="4">
        <v>39351</v>
      </c>
      <c r="D394" s="33">
        <v>2007</v>
      </c>
      <c r="E394" s="34" t="s">
        <v>214</v>
      </c>
      <c r="F394" s="2" t="s">
        <v>257</v>
      </c>
      <c r="G394" s="2" t="s">
        <v>307</v>
      </c>
      <c r="H394" s="2" t="s">
        <v>137</v>
      </c>
      <c r="I394" s="2" t="s">
        <v>136</v>
      </c>
      <c r="J394" s="2"/>
      <c r="K394" s="3">
        <v>-847</v>
      </c>
      <c r="L394" s="3">
        <f t="shared" si="59"/>
        <v>395687.13000000012</v>
      </c>
      <c r="M394" s="3"/>
      <c r="N394" s="3"/>
      <c r="O394" s="3">
        <v>-847</v>
      </c>
      <c r="P394" s="3">
        <f t="shared" si="58"/>
        <v>15027.34999999998</v>
      </c>
      <c r="Q394" s="3">
        <v>15027.35</v>
      </c>
      <c r="S394" s="3">
        <f t="shared" si="74"/>
        <v>0</v>
      </c>
      <c r="T394" s="3"/>
    </row>
    <row r="395" spans="1:21" x14ac:dyDescent="0.25">
      <c r="A395" s="2">
        <v>391</v>
      </c>
      <c r="B395" s="21" t="s">
        <v>227</v>
      </c>
      <c r="C395" s="4">
        <v>39364</v>
      </c>
      <c r="D395" s="33">
        <v>2007</v>
      </c>
      <c r="E395" s="37" t="s">
        <v>68</v>
      </c>
      <c r="F395" s="2" t="s">
        <v>322</v>
      </c>
      <c r="G395" s="2" t="s">
        <v>244</v>
      </c>
      <c r="H395" s="2" t="s">
        <v>138</v>
      </c>
      <c r="I395" s="2" t="s">
        <v>118</v>
      </c>
      <c r="J395" s="2"/>
      <c r="K395" s="3">
        <v>11073.5</v>
      </c>
      <c r="L395" s="3">
        <f t="shared" si="59"/>
        <v>406760.63000000012</v>
      </c>
      <c r="M395" s="3"/>
      <c r="N395" s="3"/>
      <c r="O395" s="3">
        <v>11073.5</v>
      </c>
      <c r="P395" s="3">
        <f t="shared" si="58"/>
        <v>26100.84999999998</v>
      </c>
      <c r="S395" s="3">
        <f t="shared" si="74"/>
        <v>0</v>
      </c>
      <c r="T395" s="3"/>
    </row>
    <row r="396" spans="1:21" x14ac:dyDescent="0.25">
      <c r="A396" s="2">
        <v>392</v>
      </c>
      <c r="B396" s="21" t="s">
        <v>227</v>
      </c>
      <c r="C396" s="4">
        <v>39365</v>
      </c>
      <c r="D396" s="33">
        <v>2007</v>
      </c>
      <c r="E396" s="34" t="s">
        <v>214</v>
      </c>
      <c r="F396" s="2" t="s">
        <v>177</v>
      </c>
      <c r="G396" s="2" t="s">
        <v>58</v>
      </c>
      <c r="I396" s="2" t="s">
        <v>139</v>
      </c>
      <c r="J396" s="2"/>
      <c r="K396" s="3">
        <v>-374.18</v>
      </c>
      <c r="L396" s="3">
        <f t="shared" si="59"/>
        <v>406386.45000000013</v>
      </c>
      <c r="M396" s="3"/>
      <c r="N396" s="3"/>
      <c r="O396" s="3">
        <v>-374.18</v>
      </c>
      <c r="P396" s="3">
        <f t="shared" si="58"/>
        <v>25726.66999999998</v>
      </c>
      <c r="S396" s="3">
        <f t="shared" si="74"/>
        <v>0</v>
      </c>
      <c r="T396" s="3"/>
    </row>
    <row r="397" spans="1:21" x14ac:dyDescent="0.25">
      <c r="A397" s="2">
        <v>393</v>
      </c>
      <c r="B397" s="21" t="s">
        <v>227</v>
      </c>
      <c r="C397" s="4">
        <v>39365</v>
      </c>
      <c r="D397" s="33">
        <v>2007</v>
      </c>
      <c r="E397" s="34" t="s">
        <v>214</v>
      </c>
      <c r="F397" s="2" t="s">
        <v>177</v>
      </c>
      <c r="G397" s="2" t="s">
        <v>33</v>
      </c>
      <c r="I397" s="2" t="s">
        <v>140</v>
      </c>
      <c r="J397" s="2"/>
      <c r="K397" s="3">
        <v>-475.94</v>
      </c>
      <c r="L397" s="3">
        <f t="shared" si="59"/>
        <v>405910.51000000013</v>
      </c>
      <c r="M397" s="3"/>
      <c r="N397" s="3"/>
      <c r="O397" s="3">
        <v>-475.94</v>
      </c>
      <c r="P397" s="3">
        <f t="shared" si="58"/>
        <v>25250.729999999981</v>
      </c>
      <c r="S397" s="3">
        <f t="shared" si="74"/>
        <v>0</v>
      </c>
      <c r="T397" s="3"/>
    </row>
    <row r="398" spans="1:21" x14ac:dyDescent="0.25">
      <c r="A398" s="2">
        <v>394</v>
      </c>
      <c r="B398" s="21" t="s">
        <v>227</v>
      </c>
      <c r="C398" s="4">
        <v>39365</v>
      </c>
      <c r="D398" s="33">
        <v>2007</v>
      </c>
      <c r="E398" s="34" t="s">
        <v>214</v>
      </c>
      <c r="F398" s="2" t="s">
        <v>177</v>
      </c>
      <c r="G398" s="2" t="s">
        <v>58</v>
      </c>
      <c r="I398" s="2" t="s">
        <v>139</v>
      </c>
      <c r="J398" s="2"/>
      <c r="K398" s="3">
        <v>-5872.4</v>
      </c>
      <c r="L398" s="3">
        <f t="shared" si="59"/>
        <v>400038.1100000001</v>
      </c>
      <c r="M398" s="3"/>
      <c r="N398" s="3"/>
      <c r="O398" s="3">
        <v>-5872.4</v>
      </c>
      <c r="P398" s="3">
        <f t="shared" si="58"/>
        <v>19378.32999999998</v>
      </c>
      <c r="S398" s="3">
        <f t="shared" si="74"/>
        <v>0</v>
      </c>
      <c r="T398" s="3"/>
    </row>
    <row r="399" spans="1:21" x14ac:dyDescent="0.25">
      <c r="A399" s="2">
        <v>395</v>
      </c>
      <c r="B399" s="21" t="s">
        <v>227</v>
      </c>
      <c r="C399" s="4">
        <v>39365</v>
      </c>
      <c r="D399" s="33">
        <v>2007</v>
      </c>
      <c r="E399" s="34" t="s">
        <v>214</v>
      </c>
      <c r="F399" s="2" t="s">
        <v>177</v>
      </c>
      <c r="G399" s="2" t="s">
        <v>84</v>
      </c>
      <c r="I399" s="2" t="s">
        <v>141</v>
      </c>
      <c r="J399" s="2"/>
      <c r="K399" s="3">
        <v>-8658.23</v>
      </c>
      <c r="L399" s="3">
        <f t="shared" si="59"/>
        <v>391379.88000000012</v>
      </c>
      <c r="M399" s="3"/>
      <c r="N399" s="3"/>
      <c r="O399" s="3">
        <v>-8658.23</v>
      </c>
      <c r="P399" s="3">
        <f t="shared" si="58"/>
        <v>10720.09999999998</v>
      </c>
      <c r="S399" s="3">
        <f t="shared" si="74"/>
        <v>0</v>
      </c>
      <c r="T399" s="3"/>
    </row>
    <row r="400" spans="1:21" x14ac:dyDescent="0.25">
      <c r="A400" s="2">
        <v>396</v>
      </c>
      <c r="B400" s="21" t="s">
        <v>227</v>
      </c>
      <c r="C400" s="4">
        <v>39370</v>
      </c>
      <c r="D400" s="33">
        <v>2007</v>
      </c>
      <c r="E400" s="37" t="s">
        <v>68</v>
      </c>
      <c r="F400" s="2" t="s">
        <v>322</v>
      </c>
      <c r="G400" s="2" t="s">
        <v>244</v>
      </c>
      <c r="H400" s="2" t="s">
        <v>306</v>
      </c>
      <c r="I400" s="2" t="s">
        <v>118</v>
      </c>
      <c r="J400" s="2"/>
      <c r="K400" s="3">
        <v>11073.5</v>
      </c>
      <c r="L400" s="3">
        <f t="shared" si="59"/>
        <v>402453.38000000012</v>
      </c>
      <c r="M400" s="3"/>
      <c r="N400" s="3"/>
      <c r="O400" s="3">
        <v>11073.5</v>
      </c>
      <c r="P400" s="3">
        <f t="shared" si="58"/>
        <v>21793.59999999998</v>
      </c>
      <c r="S400" s="3">
        <f t="shared" si="74"/>
        <v>0</v>
      </c>
      <c r="T400" s="3"/>
    </row>
    <row r="401" spans="1:21" x14ac:dyDescent="0.25">
      <c r="A401" s="2">
        <v>397</v>
      </c>
      <c r="B401" s="21" t="s">
        <v>227</v>
      </c>
      <c r="C401" s="4">
        <v>39378</v>
      </c>
      <c r="D401" s="33">
        <v>2007</v>
      </c>
      <c r="E401" s="34" t="s">
        <v>75</v>
      </c>
      <c r="F401" s="2" t="s">
        <v>93</v>
      </c>
      <c r="G401" s="2" t="s">
        <v>93</v>
      </c>
      <c r="H401" s="2" t="s">
        <v>124</v>
      </c>
      <c r="I401" s="2" t="s">
        <v>142</v>
      </c>
      <c r="J401" s="2"/>
      <c r="K401" s="3"/>
      <c r="L401" s="3">
        <f t="shared" si="59"/>
        <v>402453.38000000012</v>
      </c>
      <c r="M401" s="3"/>
      <c r="O401" s="3">
        <v>-5000</v>
      </c>
      <c r="P401" s="3">
        <f t="shared" ref="P401:P408" si="75">+P400+O401</f>
        <v>16793.59999999998</v>
      </c>
      <c r="S401" s="3">
        <f t="shared" si="74"/>
        <v>-5000</v>
      </c>
      <c r="T401" s="3" t="str">
        <f>IF(S401&gt;0,S401,"")</f>
        <v/>
      </c>
      <c r="U401" s="3">
        <f>+O401</f>
        <v>-5000</v>
      </c>
    </row>
    <row r="402" spans="1:21" x14ac:dyDescent="0.25">
      <c r="A402" s="2">
        <v>398</v>
      </c>
      <c r="B402" s="21" t="s">
        <v>227</v>
      </c>
      <c r="C402" s="4">
        <v>39379</v>
      </c>
      <c r="D402" s="33">
        <v>2007</v>
      </c>
      <c r="E402" s="34" t="s">
        <v>214</v>
      </c>
      <c r="F402" s="2" t="s">
        <v>177</v>
      </c>
      <c r="G402" s="2" t="s">
        <v>50</v>
      </c>
      <c r="I402" s="2"/>
      <c r="J402" s="2"/>
      <c r="K402" s="3">
        <v>-2178</v>
      </c>
      <c r="L402" s="3">
        <f t="shared" si="59"/>
        <v>400275.38000000012</v>
      </c>
      <c r="M402" s="3"/>
      <c r="N402" s="3"/>
      <c r="O402" s="3">
        <v>-2178</v>
      </c>
      <c r="P402" s="3">
        <f t="shared" si="75"/>
        <v>14615.59999999998</v>
      </c>
      <c r="S402" s="3">
        <f t="shared" si="74"/>
        <v>0</v>
      </c>
      <c r="T402" s="3"/>
    </row>
    <row r="403" spans="1:21" x14ac:dyDescent="0.25">
      <c r="A403" s="2">
        <v>399</v>
      </c>
      <c r="B403" s="21" t="s">
        <v>227</v>
      </c>
      <c r="C403" s="4">
        <v>39392</v>
      </c>
      <c r="D403" s="33">
        <v>2007</v>
      </c>
      <c r="E403" s="34" t="s">
        <v>75</v>
      </c>
      <c r="F403" s="2" t="s">
        <v>93</v>
      </c>
      <c r="G403" s="2" t="s">
        <v>93</v>
      </c>
      <c r="H403" s="2" t="s">
        <v>124</v>
      </c>
      <c r="I403" s="2" t="s">
        <v>142</v>
      </c>
      <c r="J403" s="2"/>
      <c r="K403" s="3"/>
      <c r="L403" s="3">
        <f t="shared" si="59"/>
        <v>400275.38000000012</v>
      </c>
      <c r="M403" s="3"/>
      <c r="O403" s="3">
        <v>-5000</v>
      </c>
      <c r="P403" s="3">
        <f t="shared" si="75"/>
        <v>9615.5999999999804</v>
      </c>
      <c r="S403" s="3">
        <f t="shared" si="74"/>
        <v>-5000</v>
      </c>
      <c r="T403" s="3" t="str">
        <f>IF(S403&gt;0,S403,"")</f>
        <v/>
      </c>
      <c r="U403" s="3">
        <f>+O403</f>
        <v>-5000</v>
      </c>
    </row>
    <row r="404" spans="1:21" x14ac:dyDescent="0.25">
      <c r="A404" s="2">
        <v>400</v>
      </c>
      <c r="B404" s="21" t="s">
        <v>227</v>
      </c>
      <c r="C404" s="4">
        <v>39398</v>
      </c>
      <c r="D404" s="33">
        <v>2007</v>
      </c>
      <c r="E404" s="37" t="s">
        <v>68</v>
      </c>
      <c r="F404" s="2" t="s">
        <v>322</v>
      </c>
      <c r="G404" s="2" t="s">
        <v>244</v>
      </c>
      <c r="H404" s="2" t="s">
        <v>305</v>
      </c>
      <c r="I404" s="2" t="s">
        <v>119</v>
      </c>
      <c r="J404" s="2"/>
      <c r="K404" s="3">
        <v>11073.5</v>
      </c>
      <c r="L404" s="3">
        <f t="shared" si="59"/>
        <v>411348.88000000012</v>
      </c>
      <c r="M404" s="3"/>
      <c r="N404" s="3"/>
      <c r="O404" s="3">
        <v>11073.5</v>
      </c>
      <c r="P404" s="3">
        <f t="shared" si="75"/>
        <v>20689.09999999998</v>
      </c>
      <c r="S404" s="3">
        <f t="shared" si="74"/>
        <v>0</v>
      </c>
      <c r="T404" s="3"/>
    </row>
    <row r="405" spans="1:21" x14ac:dyDescent="0.25">
      <c r="A405" s="2">
        <v>401</v>
      </c>
      <c r="B405" s="21" t="s">
        <v>227</v>
      </c>
      <c r="C405" s="4">
        <v>39406</v>
      </c>
      <c r="D405" s="33">
        <v>2007</v>
      </c>
      <c r="E405" s="34" t="s">
        <v>75</v>
      </c>
      <c r="F405" s="2" t="s">
        <v>93</v>
      </c>
      <c r="G405" s="2" t="s">
        <v>93</v>
      </c>
      <c r="H405" s="2" t="s">
        <v>124</v>
      </c>
      <c r="I405" s="2" t="s">
        <v>143</v>
      </c>
      <c r="J405" s="2"/>
      <c r="K405" s="3"/>
      <c r="L405" s="3">
        <f t="shared" si="59"/>
        <v>411348.88000000012</v>
      </c>
      <c r="M405" s="3"/>
      <c r="O405" s="3">
        <v>-5000</v>
      </c>
      <c r="P405" s="3">
        <f t="shared" si="75"/>
        <v>15689.09999999998</v>
      </c>
      <c r="S405" s="3">
        <f t="shared" si="74"/>
        <v>-5000</v>
      </c>
      <c r="T405" s="3" t="str">
        <f>IF(S405&gt;0,S405,"")</f>
        <v/>
      </c>
      <c r="U405" s="3">
        <f>+O405</f>
        <v>-5000</v>
      </c>
    </row>
    <row r="406" spans="1:21" x14ac:dyDescent="0.25">
      <c r="A406" s="2">
        <v>402</v>
      </c>
      <c r="B406" s="21" t="s">
        <v>227</v>
      </c>
      <c r="C406" s="4">
        <v>39407</v>
      </c>
      <c r="D406" s="33">
        <v>2007</v>
      </c>
      <c r="E406" s="34" t="s">
        <v>214</v>
      </c>
      <c r="F406" s="2" t="s">
        <v>177</v>
      </c>
      <c r="G406" s="2" t="s">
        <v>58</v>
      </c>
      <c r="I406" s="2"/>
      <c r="J406" s="2"/>
      <c r="K406" s="3">
        <v>-445.2</v>
      </c>
      <c r="L406" s="3">
        <f t="shared" si="59"/>
        <v>410903.68000000011</v>
      </c>
      <c r="M406" s="3"/>
      <c r="N406" s="3"/>
      <c r="O406" s="3">
        <v>-445.2</v>
      </c>
      <c r="P406" s="3">
        <f t="shared" si="75"/>
        <v>15243.89999999998</v>
      </c>
      <c r="S406" s="3">
        <f t="shared" si="74"/>
        <v>0</v>
      </c>
      <c r="T406" s="3"/>
    </row>
    <row r="407" spans="1:21" x14ac:dyDescent="0.25">
      <c r="A407" s="2">
        <v>403</v>
      </c>
      <c r="B407" s="21" t="s">
        <v>227</v>
      </c>
      <c r="C407" s="4">
        <v>39407</v>
      </c>
      <c r="D407" s="33">
        <v>2007</v>
      </c>
      <c r="E407" s="34" t="s">
        <v>214</v>
      </c>
      <c r="F407" s="2" t="s">
        <v>177</v>
      </c>
      <c r="G407" s="2" t="s">
        <v>58</v>
      </c>
      <c r="I407" s="2"/>
      <c r="J407" s="2"/>
      <c r="K407" s="3">
        <v>-346.62</v>
      </c>
      <c r="L407" s="3">
        <f t="shared" si="59"/>
        <v>410557.06000000011</v>
      </c>
      <c r="M407" s="3"/>
      <c r="N407" s="3"/>
      <c r="O407" s="3">
        <v>-346.62</v>
      </c>
      <c r="P407" s="3">
        <f t="shared" si="75"/>
        <v>14897.279999999979</v>
      </c>
      <c r="S407" s="3">
        <f t="shared" si="74"/>
        <v>0</v>
      </c>
      <c r="T407" s="3"/>
    </row>
    <row r="408" spans="1:21" x14ac:dyDescent="0.25">
      <c r="A408" s="2">
        <v>404</v>
      </c>
      <c r="B408" s="21" t="s">
        <v>227</v>
      </c>
      <c r="C408" s="4">
        <v>39407</v>
      </c>
      <c r="D408" s="33">
        <v>2007</v>
      </c>
      <c r="E408" s="34" t="s">
        <v>214</v>
      </c>
      <c r="F408" s="2" t="s">
        <v>177</v>
      </c>
      <c r="G408" s="2" t="s">
        <v>58</v>
      </c>
      <c r="I408" s="2"/>
      <c r="J408" s="2"/>
      <c r="K408" s="3">
        <v>-535.29999999999995</v>
      </c>
      <c r="L408" s="3">
        <f t="shared" si="59"/>
        <v>410021.76000000013</v>
      </c>
      <c r="M408" s="3"/>
      <c r="N408" s="3"/>
      <c r="O408" s="3">
        <v>-535.29999999999995</v>
      </c>
      <c r="P408" s="3">
        <f t="shared" si="75"/>
        <v>14361.97999999998</v>
      </c>
      <c r="S408" s="3">
        <f t="shared" si="74"/>
        <v>0</v>
      </c>
      <c r="T408" s="3"/>
    </row>
    <row r="409" spans="1:21" x14ac:dyDescent="0.25">
      <c r="A409" s="2">
        <v>405</v>
      </c>
      <c r="B409" s="21" t="s">
        <v>227</v>
      </c>
      <c r="C409" s="4">
        <v>39429</v>
      </c>
      <c r="D409" s="33">
        <v>2007</v>
      </c>
      <c r="E409" s="34" t="s">
        <v>75</v>
      </c>
      <c r="F409" s="2" t="s">
        <v>93</v>
      </c>
      <c r="G409" s="2" t="s">
        <v>93</v>
      </c>
      <c r="H409" s="2" t="s">
        <v>124</v>
      </c>
      <c r="I409" s="2" t="s">
        <v>142</v>
      </c>
      <c r="J409" s="2"/>
      <c r="K409" s="3"/>
      <c r="L409" s="3">
        <f t="shared" si="59"/>
        <v>410021.76000000013</v>
      </c>
      <c r="M409" s="3"/>
      <c r="O409" s="3">
        <v>-5000</v>
      </c>
      <c r="P409" s="3">
        <f t="shared" ref="P409:P410" si="76">+P408+O409</f>
        <v>9361.9799999999796</v>
      </c>
      <c r="S409" s="3">
        <f t="shared" si="74"/>
        <v>-5000</v>
      </c>
      <c r="T409" s="3" t="str">
        <f>IF(S409&gt;0,S409,"")</f>
        <v/>
      </c>
      <c r="U409" s="3">
        <f>+O409</f>
        <v>-5000</v>
      </c>
    </row>
    <row r="410" spans="1:21" x14ac:dyDescent="0.25">
      <c r="A410" s="2">
        <v>406</v>
      </c>
      <c r="B410" s="21" t="s">
        <v>227</v>
      </c>
      <c r="C410" s="4">
        <v>39430</v>
      </c>
      <c r="D410" s="33">
        <v>2007</v>
      </c>
      <c r="E410" s="34" t="s">
        <v>214</v>
      </c>
      <c r="F410" s="2" t="s">
        <v>177</v>
      </c>
      <c r="G410" s="2" t="s">
        <v>50</v>
      </c>
      <c r="I410" s="2"/>
      <c r="J410" s="2"/>
      <c r="K410" s="3">
        <v>-1210</v>
      </c>
      <c r="L410" s="3">
        <f t="shared" si="59"/>
        <v>408811.76000000013</v>
      </c>
      <c r="M410" s="3">
        <v>408811.86</v>
      </c>
      <c r="N410" s="3"/>
      <c r="O410" s="3">
        <v>-1210</v>
      </c>
      <c r="P410" s="3">
        <f t="shared" si="76"/>
        <v>8151.9799999999796</v>
      </c>
      <c r="S410" s="3">
        <f t="shared" si="74"/>
        <v>0</v>
      </c>
      <c r="T410" s="3"/>
    </row>
    <row r="411" spans="1:21" x14ac:dyDescent="0.25">
      <c r="A411" s="2">
        <v>407</v>
      </c>
      <c r="B411" s="21" t="s">
        <v>227</v>
      </c>
      <c r="C411" s="4">
        <v>39433</v>
      </c>
      <c r="D411" s="33">
        <v>2007</v>
      </c>
      <c r="E411" s="34" t="s">
        <v>75</v>
      </c>
      <c r="F411" s="2" t="s">
        <v>93</v>
      </c>
      <c r="G411" s="2" t="s">
        <v>93</v>
      </c>
      <c r="H411" s="2" t="s">
        <v>124</v>
      </c>
      <c r="I411" s="2" t="s">
        <v>144</v>
      </c>
      <c r="J411" s="2"/>
      <c r="K411" s="3"/>
      <c r="L411" s="3">
        <f t="shared" si="59"/>
        <v>408811.76000000013</v>
      </c>
      <c r="M411" s="3"/>
      <c r="O411" s="3">
        <v>-5000</v>
      </c>
      <c r="P411" s="3">
        <f t="shared" ref="P411" si="77">+P410+O411</f>
        <v>3151.9799999999796</v>
      </c>
      <c r="S411" s="3">
        <f t="shared" si="74"/>
        <v>-5000</v>
      </c>
      <c r="T411" s="3" t="str">
        <f t="shared" ref="T411:T412" si="78">IF(S411&gt;0,S411,"")</f>
        <v/>
      </c>
      <c r="U411" s="3">
        <f>+O411</f>
        <v>-5000</v>
      </c>
    </row>
    <row r="412" spans="1:21" x14ac:dyDescent="0.25">
      <c r="A412" s="2">
        <v>408</v>
      </c>
      <c r="B412" s="21" t="s">
        <v>227</v>
      </c>
      <c r="C412" s="4">
        <v>39436</v>
      </c>
      <c r="D412" s="33">
        <v>2007</v>
      </c>
      <c r="E412" s="34" t="s">
        <v>214</v>
      </c>
      <c r="F412" s="2" t="s">
        <v>326</v>
      </c>
      <c r="G412" s="2" t="s">
        <v>145</v>
      </c>
      <c r="I412" s="2"/>
      <c r="J412" s="2"/>
      <c r="K412" s="3"/>
      <c r="L412" s="3">
        <f t="shared" si="59"/>
        <v>408811.76000000013</v>
      </c>
      <c r="M412" s="3"/>
      <c r="N412" s="3"/>
      <c r="O412" s="3">
        <v>-1.25</v>
      </c>
      <c r="P412" s="3">
        <f t="shared" si="58"/>
        <v>3150.7299999999796</v>
      </c>
      <c r="S412" s="3">
        <f t="shared" si="74"/>
        <v>-1.25</v>
      </c>
      <c r="T412" s="3" t="str">
        <f t="shared" si="78"/>
        <v/>
      </c>
    </row>
    <row r="413" spans="1:21" x14ac:dyDescent="0.25">
      <c r="A413" s="2">
        <v>409</v>
      </c>
      <c r="B413" s="21" t="s">
        <v>227</v>
      </c>
      <c r="C413" s="4">
        <v>39448</v>
      </c>
      <c r="D413" s="33">
        <v>2008</v>
      </c>
      <c r="E413" s="37" t="s">
        <v>76</v>
      </c>
      <c r="F413" s="2" t="s">
        <v>76</v>
      </c>
      <c r="G413" s="2" t="s">
        <v>76</v>
      </c>
      <c r="I413" s="11"/>
      <c r="J413" s="11"/>
      <c r="K413" s="5"/>
      <c r="L413" s="3">
        <f t="shared" si="59"/>
        <v>408811.76000000013</v>
      </c>
      <c r="M413" s="5">
        <v>408811.86</v>
      </c>
      <c r="N413" s="3"/>
      <c r="O413" s="3">
        <v>93.06</v>
      </c>
      <c r="P413" s="3">
        <f t="shared" si="58"/>
        <v>3243.7899999999795</v>
      </c>
      <c r="Q413" s="3">
        <v>3243.79</v>
      </c>
      <c r="S413" s="3">
        <f t="shared" si="74"/>
        <v>93.06</v>
      </c>
      <c r="T413" s="3"/>
    </row>
    <row r="414" spans="1:21" x14ac:dyDescent="0.25">
      <c r="A414" s="2">
        <v>410</v>
      </c>
      <c r="B414" s="21" t="s">
        <v>227</v>
      </c>
      <c r="C414" s="4">
        <v>39458</v>
      </c>
      <c r="D414" s="33">
        <v>2008</v>
      </c>
      <c r="E414" s="34" t="s">
        <v>134</v>
      </c>
      <c r="F414" s="2" t="s">
        <v>324</v>
      </c>
      <c r="G414" s="2" t="s">
        <v>313</v>
      </c>
      <c r="H414" s="2" t="s">
        <v>91</v>
      </c>
      <c r="I414" s="7">
        <v>1420253687</v>
      </c>
      <c r="J414" s="7"/>
      <c r="K414" s="6">
        <v>100000</v>
      </c>
      <c r="L414" s="6">
        <f>+L413+K414</f>
        <v>508811.76000000013</v>
      </c>
      <c r="M414" s="6">
        <v>508811.86</v>
      </c>
      <c r="O414" s="6">
        <v>100000</v>
      </c>
      <c r="P414" s="3">
        <f t="shared" si="58"/>
        <v>103243.78999999998</v>
      </c>
      <c r="S414" s="3">
        <f t="shared" si="74"/>
        <v>0</v>
      </c>
      <c r="T414" s="3"/>
    </row>
    <row r="415" spans="1:21" x14ac:dyDescent="0.25">
      <c r="A415" s="2">
        <v>411</v>
      </c>
      <c r="B415" s="21" t="s">
        <v>227</v>
      </c>
      <c r="C415" s="4">
        <v>39464</v>
      </c>
      <c r="D415" s="33">
        <v>2008</v>
      </c>
      <c r="E415" s="34" t="s">
        <v>75</v>
      </c>
      <c r="F415" s="2" t="s">
        <v>93</v>
      </c>
      <c r="G415" s="2" t="s">
        <v>93</v>
      </c>
      <c r="H415" s="2" t="s">
        <v>98</v>
      </c>
      <c r="I415" s="2"/>
      <c r="J415" s="2"/>
      <c r="K415" s="3"/>
      <c r="L415" s="6">
        <f t="shared" ref="L415:L478" si="79">+L414+K415</f>
        <v>508811.76000000013</v>
      </c>
      <c r="M415" s="3"/>
      <c r="O415" s="3">
        <v>-5000</v>
      </c>
      <c r="P415" s="3">
        <f>+P414+O415</f>
        <v>98243.789999999979</v>
      </c>
      <c r="S415" s="3">
        <f t="shared" si="74"/>
        <v>-5000</v>
      </c>
      <c r="T415" s="3"/>
      <c r="U415" s="3">
        <f>+O415</f>
        <v>-5000</v>
      </c>
    </row>
    <row r="416" spans="1:21" x14ac:dyDescent="0.25">
      <c r="A416" s="2">
        <v>412</v>
      </c>
      <c r="B416" s="21" t="s">
        <v>227</v>
      </c>
      <c r="C416" s="4">
        <v>39467</v>
      </c>
      <c r="D416" s="33">
        <v>2008</v>
      </c>
      <c r="E416" s="34" t="s">
        <v>214</v>
      </c>
      <c r="F416" s="2" t="s">
        <v>177</v>
      </c>
      <c r="G416" s="2" t="s">
        <v>84</v>
      </c>
      <c r="I416" s="7">
        <v>340060369097</v>
      </c>
      <c r="J416" s="7"/>
      <c r="K416" s="8">
        <v>-10374.41</v>
      </c>
      <c r="L416" s="6">
        <f t="shared" si="79"/>
        <v>498437.35000000015</v>
      </c>
      <c r="M416" s="6"/>
      <c r="O416" s="8">
        <v>-10374.41</v>
      </c>
      <c r="P416" s="3">
        <f>+P415+O416</f>
        <v>87869.379999999976</v>
      </c>
      <c r="S416" s="3">
        <f t="shared" si="74"/>
        <v>0</v>
      </c>
      <c r="T416" s="3"/>
    </row>
    <row r="417" spans="1:21" x14ac:dyDescent="0.25">
      <c r="A417" s="2">
        <v>413</v>
      </c>
      <c r="B417" s="21" t="s">
        <v>227</v>
      </c>
      <c r="C417" s="4">
        <v>39468</v>
      </c>
      <c r="D417" s="33">
        <v>2008</v>
      </c>
      <c r="E417" s="34" t="s">
        <v>214</v>
      </c>
      <c r="F417" s="2" t="s">
        <v>177</v>
      </c>
      <c r="G417" s="2" t="s">
        <v>84</v>
      </c>
      <c r="I417" s="7">
        <v>340060369097</v>
      </c>
      <c r="J417" s="7"/>
      <c r="K417" s="3">
        <v>-9269.5399999999991</v>
      </c>
      <c r="L417" s="6">
        <f t="shared" si="79"/>
        <v>489167.81000000017</v>
      </c>
      <c r="M417" s="6"/>
      <c r="O417" s="3">
        <v>-9269.5399999999991</v>
      </c>
      <c r="P417" s="3">
        <f t="shared" ref="P417:P479" si="80">+P416+O417</f>
        <v>78599.839999999982</v>
      </c>
      <c r="S417" s="3">
        <f t="shared" si="74"/>
        <v>0</v>
      </c>
      <c r="T417" s="3"/>
    </row>
    <row r="418" spans="1:21" x14ac:dyDescent="0.25">
      <c r="A418" s="2">
        <v>414</v>
      </c>
      <c r="B418" s="21" t="s">
        <v>227</v>
      </c>
      <c r="C418" s="4">
        <v>39468</v>
      </c>
      <c r="D418" s="33">
        <v>2008</v>
      </c>
      <c r="E418" s="34" t="s">
        <v>214</v>
      </c>
      <c r="F418" s="2" t="s">
        <v>177</v>
      </c>
      <c r="G418" s="2" t="s">
        <v>50</v>
      </c>
      <c r="I418" s="7">
        <v>611048577064</v>
      </c>
      <c r="J418" s="7"/>
      <c r="K418" s="3">
        <v>-26582.070000000003</v>
      </c>
      <c r="L418" s="6">
        <f t="shared" si="79"/>
        <v>462585.74000000017</v>
      </c>
      <c r="M418" s="6"/>
      <c r="O418" s="3">
        <v>-26582.070000000003</v>
      </c>
      <c r="P418" s="3">
        <f t="shared" si="80"/>
        <v>52017.769999999975</v>
      </c>
      <c r="S418" s="3">
        <f t="shared" si="74"/>
        <v>0</v>
      </c>
      <c r="T418" s="3"/>
    </row>
    <row r="419" spans="1:21" x14ac:dyDescent="0.25">
      <c r="A419" s="2">
        <v>415</v>
      </c>
      <c r="B419" s="21" t="s">
        <v>227</v>
      </c>
      <c r="C419" s="4">
        <v>39474</v>
      </c>
      <c r="D419" s="33">
        <v>2008</v>
      </c>
      <c r="E419" s="34" t="s">
        <v>75</v>
      </c>
      <c r="F419" s="2" t="s">
        <v>93</v>
      </c>
      <c r="G419" s="2" t="s">
        <v>93</v>
      </c>
      <c r="H419" s="2" t="s">
        <v>99</v>
      </c>
      <c r="I419" s="2"/>
      <c r="J419" s="2"/>
      <c r="K419" s="3"/>
      <c r="L419" s="6">
        <f t="shared" si="79"/>
        <v>462585.74000000017</v>
      </c>
      <c r="M419" s="3"/>
      <c r="O419" s="3">
        <v>-3000</v>
      </c>
      <c r="P419" s="3">
        <f t="shared" si="80"/>
        <v>49017.769999999975</v>
      </c>
      <c r="S419" s="3">
        <f t="shared" si="74"/>
        <v>-3000</v>
      </c>
      <c r="T419" s="3"/>
      <c r="U419" s="3">
        <f>+O419</f>
        <v>-3000</v>
      </c>
    </row>
    <row r="420" spans="1:21" x14ac:dyDescent="0.25">
      <c r="A420" s="2">
        <v>416</v>
      </c>
      <c r="B420" s="21" t="s">
        <v>227</v>
      </c>
      <c r="C420" s="4">
        <v>39476</v>
      </c>
      <c r="D420" s="33">
        <v>2008</v>
      </c>
      <c r="E420" s="34" t="s">
        <v>214</v>
      </c>
      <c r="F420" s="2" t="s">
        <v>177</v>
      </c>
      <c r="G420" s="9" t="s">
        <v>55</v>
      </c>
      <c r="I420" s="7">
        <v>1458107939</v>
      </c>
      <c r="J420" s="7"/>
      <c r="K420" s="3">
        <v>-12100</v>
      </c>
      <c r="L420" s="6">
        <f t="shared" si="79"/>
        <v>450485.74000000017</v>
      </c>
      <c r="M420" s="6"/>
      <c r="O420" s="3">
        <v>-12100</v>
      </c>
      <c r="P420" s="3">
        <f t="shared" si="80"/>
        <v>36917.769999999975</v>
      </c>
      <c r="S420" s="3">
        <f t="shared" si="74"/>
        <v>0</v>
      </c>
      <c r="T420" s="3"/>
    </row>
    <row r="421" spans="1:21" x14ac:dyDescent="0.25">
      <c r="A421" s="2">
        <v>417</v>
      </c>
      <c r="B421" s="21" t="s">
        <v>227</v>
      </c>
      <c r="C421" s="4">
        <v>39482</v>
      </c>
      <c r="D421" s="33">
        <v>2008</v>
      </c>
      <c r="E421" s="34" t="s">
        <v>214</v>
      </c>
      <c r="F421" s="2" t="s">
        <v>257</v>
      </c>
      <c r="G421" s="9" t="s">
        <v>57</v>
      </c>
      <c r="I421" s="7">
        <v>340093962322</v>
      </c>
      <c r="J421" s="7"/>
      <c r="K421" s="3">
        <v>-2801.6800000000003</v>
      </c>
      <c r="L421" s="6">
        <f t="shared" si="79"/>
        <v>447684.06000000017</v>
      </c>
      <c r="M421" s="6"/>
      <c r="O421" s="3">
        <v>-2801.6800000000003</v>
      </c>
      <c r="P421" s="3">
        <f t="shared" si="80"/>
        <v>34116.089999999975</v>
      </c>
      <c r="S421" s="3">
        <f t="shared" si="74"/>
        <v>0</v>
      </c>
      <c r="T421" s="3"/>
    </row>
    <row r="422" spans="1:21" x14ac:dyDescent="0.25">
      <c r="A422" s="2">
        <v>418</v>
      </c>
      <c r="B422" s="21" t="s">
        <v>227</v>
      </c>
      <c r="C422" s="4">
        <v>39482</v>
      </c>
      <c r="D422" s="33">
        <v>2008</v>
      </c>
      <c r="E422" s="34" t="s">
        <v>214</v>
      </c>
      <c r="F422" s="2" t="s">
        <v>177</v>
      </c>
      <c r="G422" s="9" t="s">
        <v>55</v>
      </c>
      <c r="I422" s="7">
        <v>1458107939</v>
      </c>
      <c r="J422" s="7"/>
      <c r="K422" s="3">
        <v>-6050</v>
      </c>
      <c r="L422" s="6">
        <f t="shared" si="79"/>
        <v>441634.06000000017</v>
      </c>
      <c r="M422" s="6"/>
      <c r="O422" s="3">
        <v>-6050</v>
      </c>
      <c r="P422" s="3">
        <f t="shared" si="80"/>
        <v>28066.089999999975</v>
      </c>
      <c r="S422" s="3">
        <f t="shared" si="74"/>
        <v>0</v>
      </c>
      <c r="T422" s="3"/>
    </row>
    <row r="423" spans="1:21" x14ac:dyDescent="0.25">
      <c r="A423" s="2">
        <v>419</v>
      </c>
      <c r="B423" s="21" t="s">
        <v>227</v>
      </c>
      <c r="C423" s="4">
        <v>39482</v>
      </c>
      <c r="D423" s="33">
        <v>2008</v>
      </c>
      <c r="E423" s="34" t="s">
        <v>214</v>
      </c>
      <c r="F423" s="2" t="s">
        <v>177</v>
      </c>
      <c r="G423" s="9" t="s">
        <v>33</v>
      </c>
      <c r="I423" s="7">
        <v>800216036660</v>
      </c>
      <c r="J423" s="7"/>
      <c r="K423" s="8">
        <v>-19435.419999999998</v>
      </c>
      <c r="L423" s="6">
        <f t="shared" si="79"/>
        <v>422198.64000000019</v>
      </c>
      <c r="M423" s="6"/>
      <c r="O423" s="8">
        <v>-19435.419999999998</v>
      </c>
      <c r="P423" s="3">
        <f t="shared" si="80"/>
        <v>8630.6699999999764</v>
      </c>
      <c r="S423" s="3">
        <f t="shared" si="74"/>
        <v>0</v>
      </c>
      <c r="T423" s="3"/>
    </row>
    <row r="424" spans="1:21" ht="15" customHeight="1" x14ac:dyDescent="0.25">
      <c r="A424" s="2">
        <v>420</v>
      </c>
      <c r="B424" s="21" t="s">
        <v>227</v>
      </c>
      <c r="C424" s="4">
        <v>39500</v>
      </c>
      <c r="D424" s="33">
        <v>2008</v>
      </c>
      <c r="E424" s="37" t="s">
        <v>68</v>
      </c>
      <c r="F424" s="2" t="s">
        <v>322</v>
      </c>
      <c r="G424" s="2" t="s">
        <v>287</v>
      </c>
      <c r="H424" s="2" t="s">
        <v>100</v>
      </c>
      <c r="I424" s="9">
        <v>235891</v>
      </c>
      <c r="J424" s="9"/>
      <c r="K424" s="8">
        <v>34077</v>
      </c>
      <c r="L424" s="6">
        <f t="shared" si="79"/>
        <v>456275.64000000019</v>
      </c>
      <c r="M424" s="6"/>
      <c r="O424" s="8">
        <v>34077</v>
      </c>
      <c r="P424" s="3">
        <f t="shared" si="80"/>
        <v>42707.669999999976</v>
      </c>
      <c r="S424" s="3">
        <f t="shared" si="74"/>
        <v>0</v>
      </c>
      <c r="T424" s="3"/>
    </row>
    <row r="425" spans="1:21" x14ac:dyDescent="0.25">
      <c r="A425" s="2">
        <v>421</v>
      </c>
      <c r="B425" s="21" t="s">
        <v>227</v>
      </c>
      <c r="C425" s="4">
        <v>39593</v>
      </c>
      <c r="D425" s="33">
        <v>2008</v>
      </c>
      <c r="E425" s="34" t="s">
        <v>214</v>
      </c>
      <c r="F425" s="2" t="s">
        <v>177</v>
      </c>
      <c r="G425" s="9" t="s">
        <v>33</v>
      </c>
      <c r="I425" s="7">
        <v>68210574701</v>
      </c>
      <c r="J425" s="7"/>
      <c r="K425" s="3">
        <v>-10970.15</v>
      </c>
      <c r="L425" s="6">
        <f t="shared" si="79"/>
        <v>445305.49000000017</v>
      </c>
      <c r="M425" s="6"/>
      <c r="O425" s="3">
        <v>-10970.15</v>
      </c>
      <c r="P425" s="3">
        <f t="shared" si="80"/>
        <v>31737.519999999975</v>
      </c>
      <c r="S425" s="3">
        <f t="shared" si="74"/>
        <v>0</v>
      </c>
      <c r="T425" s="3"/>
    </row>
    <row r="426" spans="1:21" x14ac:dyDescent="0.25">
      <c r="A426" s="2">
        <v>422</v>
      </c>
      <c r="B426" s="21" t="s">
        <v>227</v>
      </c>
      <c r="C426" s="4">
        <v>39593</v>
      </c>
      <c r="D426" s="33">
        <v>2008</v>
      </c>
      <c r="E426" s="34" t="s">
        <v>214</v>
      </c>
      <c r="F426" s="2" t="s">
        <v>177</v>
      </c>
      <c r="G426" s="9" t="s">
        <v>58</v>
      </c>
      <c r="I426" s="7">
        <v>132501230060</v>
      </c>
      <c r="J426" s="7"/>
      <c r="K426" s="8">
        <v>-417.64</v>
      </c>
      <c r="L426" s="6">
        <f t="shared" si="79"/>
        <v>444887.85000000015</v>
      </c>
      <c r="M426" s="6"/>
      <c r="O426" s="8">
        <v>-417.64</v>
      </c>
      <c r="P426" s="3">
        <f t="shared" si="80"/>
        <v>31319.879999999976</v>
      </c>
      <c r="S426" s="3">
        <f t="shared" si="74"/>
        <v>0</v>
      </c>
      <c r="T426" s="3"/>
    </row>
    <row r="427" spans="1:21" x14ac:dyDescent="0.25">
      <c r="A427" s="2">
        <v>423</v>
      </c>
      <c r="B427" s="21" t="s">
        <v>227</v>
      </c>
      <c r="C427" s="4">
        <v>39593</v>
      </c>
      <c r="D427" s="33">
        <v>2008</v>
      </c>
      <c r="E427" s="34" t="s">
        <v>214</v>
      </c>
      <c r="F427" s="2" t="s">
        <v>177</v>
      </c>
      <c r="G427" s="9" t="s">
        <v>55</v>
      </c>
      <c r="I427" s="7">
        <v>1458107939</v>
      </c>
      <c r="J427" s="7"/>
      <c r="K427" s="3">
        <v>-3268.21</v>
      </c>
      <c r="L427" s="6">
        <f t="shared" si="79"/>
        <v>441619.64000000013</v>
      </c>
      <c r="M427" s="6"/>
      <c r="O427" s="3">
        <v>-3268.21</v>
      </c>
      <c r="P427" s="3">
        <f t="shared" si="80"/>
        <v>28051.669999999976</v>
      </c>
      <c r="S427" s="3">
        <f t="shared" si="74"/>
        <v>0</v>
      </c>
      <c r="T427" s="3"/>
    </row>
    <row r="428" spans="1:21" x14ac:dyDescent="0.25">
      <c r="A428" s="2">
        <v>424</v>
      </c>
      <c r="B428" s="21" t="s">
        <v>227</v>
      </c>
      <c r="C428" s="4">
        <v>39507</v>
      </c>
      <c r="D428" s="33">
        <v>2008</v>
      </c>
      <c r="E428" s="34" t="s">
        <v>214</v>
      </c>
      <c r="F428" s="2" t="s">
        <v>177</v>
      </c>
      <c r="G428" s="9" t="s">
        <v>59</v>
      </c>
      <c r="I428" s="7">
        <v>240017771414</v>
      </c>
      <c r="J428" s="7"/>
      <c r="K428" s="3">
        <v>-6050</v>
      </c>
      <c r="L428" s="6">
        <f t="shared" si="79"/>
        <v>435569.64000000013</v>
      </c>
      <c r="M428" s="6"/>
      <c r="O428" s="3">
        <v>-6050</v>
      </c>
      <c r="P428" s="3">
        <f t="shared" si="80"/>
        <v>22001.669999999976</v>
      </c>
      <c r="S428" s="3">
        <f t="shared" si="74"/>
        <v>0</v>
      </c>
      <c r="T428" s="3"/>
    </row>
    <row r="429" spans="1:21" x14ac:dyDescent="0.25">
      <c r="A429" s="2">
        <v>425</v>
      </c>
      <c r="B429" s="21" t="s">
        <v>227</v>
      </c>
      <c r="C429" s="4">
        <v>39507</v>
      </c>
      <c r="D429" s="33">
        <v>2008</v>
      </c>
      <c r="E429" s="34" t="s">
        <v>214</v>
      </c>
      <c r="F429" s="2" t="s">
        <v>177</v>
      </c>
      <c r="G429" s="2" t="s">
        <v>303</v>
      </c>
      <c r="I429" s="7">
        <v>240093014112</v>
      </c>
      <c r="J429" s="7"/>
      <c r="K429" s="3">
        <v>-3818.9700000000003</v>
      </c>
      <c r="L429" s="6">
        <f t="shared" si="79"/>
        <v>431750.67000000016</v>
      </c>
      <c r="M429" s="6"/>
      <c r="O429" s="3">
        <v>-3818.9700000000003</v>
      </c>
      <c r="P429" s="3">
        <f t="shared" si="80"/>
        <v>18182.699999999975</v>
      </c>
      <c r="S429" s="3">
        <f t="shared" si="74"/>
        <v>0</v>
      </c>
      <c r="T429" s="3"/>
    </row>
    <row r="430" spans="1:21" x14ac:dyDescent="0.25">
      <c r="A430" s="2">
        <v>426</v>
      </c>
      <c r="B430" s="21" t="s">
        <v>227</v>
      </c>
      <c r="C430" s="4">
        <v>39507</v>
      </c>
      <c r="D430" s="33">
        <v>2008</v>
      </c>
      <c r="E430" s="34" t="s">
        <v>214</v>
      </c>
      <c r="F430" s="2" t="s">
        <v>177</v>
      </c>
      <c r="G430" s="9" t="s">
        <v>33</v>
      </c>
      <c r="I430" s="7">
        <v>800216036660</v>
      </c>
      <c r="J430" s="7"/>
      <c r="K430" s="3">
        <v>-4267.1099999999997</v>
      </c>
      <c r="L430" s="6">
        <f t="shared" si="79"/>
        <v>427483.56000000017</v>
      </c>
      <c r="M430" s="6"/>
      <c r="O430" s="3">
        <v>-4267.1099999999997</v>
      </c>
      <c r="P430" s="3">
        <f t="shared" si="80"/>
        <v>13915.589999999975</v>
      </c>
      <c r="S430" s="3">
        <f t="shared" si="74"/>
        <v>0</v>
      </c>
      <c r="T430" s="3"/>
    </row>
    <row r="431" spans="1:21" x14ac:dyDescent="0.25">
      <c r="A431" s="2">
        <v>427</v>
      </c>
      <c r="B431" s="21" t="s">
        <v>227</v>
      </c>
      <c r="C431" s="4">
        <v>39507</v>
      </c>
      <c r="D431" s="33">
        <v>2008</v>
      </c>
      <c r="E431" s="34" t="s">
        <v>214</v>
      </c>
      <c r="F431" s="2" t="s">
        <v>177</v>
      </c>
      <c r="G431" s="2" t="s">
        <v>84</v>
      </c>
      <c r="I431" s="7">
        <v>340060369097</v>
      </c>
      <c r="J431" s="7"/>
      <c r="K431" s="3">
        <v>-3868.54</v>
      </c>
      <c r="L431" s="6">
        <f t="shared" si="79"/>
        <v>423615.02000000019</v>
      </c>
      <c r="M431" s="6"/>
      <c r="O431" s="3">
        <v>-3868.54</v>
      </c>
      <c r="P431" s="3">
        <f t="shared" si="80"/>
        <v>10047.049999999974</v>
      </c>
      <c r="S431" s="3">
        <f t="shared" si="74"/>
        <v>0</v>
      </c>
      <c r="T431" s="3"/>
    </row>
    <row r="432" spans="1:21" x14ac:dyDescent="0.25">
      <c r="A432" s="2">
        <v>428</v>
      </c>
      <c r="B432" s="21" t="s">
        <v>227</v>
      </c>
      <c r="C432" s="4">
        <v>39513</v>
      </c>
      <c r="D432" s="33">
        <v>2008</v>
      </c>
      <c r="E432" s="34" t="s">
        <v>75</v>
      </c>
      <c r="F432" s="2" t="s">
        <v>93</v>
      </c>
      <c r="G432" s="2" t="s">
        <v>93</v>
      </c>
      <c r="H432" s="2" t="s">
        <v>101</v>
      </c>
      <c r="I432" s="2"/>
      <c r="J432" s="2"/>
      <c r="K432" s="3"/>
      <c r="L432" s="6">
        <f t="shared" si="79"/>
        <v>423615.02000000019</v>
      </c>
      <c r="M432" s="3"/>
      <c r="O432" s="3">
        <v>-5000</v>
      </c>
      <c r="P432" s="3">
        <f t="shared" si="80"/>
        <v>5047.0499999999738</v>
      </c>
      <c r="S432" s="3">
        <f t="shared" si="74"/>
        <v>-5000</v>
      </c>
      <c r="T432" s="3"/>
      <c r="U432" s="3">
        <f>+O432</f>
        <v>-5000</v>
      </c>
    </row>
    <row r="433" spans="1:20" x14ac:dyDescent="0.25">
      <c r="A433" s="2">
        <v>429</v>
      </c>
      <c r="B433" s="21" t="s">
        <v>227</v>
      </c>
      <c r="C433" s="4">
        <v>39520</v>
      </c>
      <c r="D433" s="33">
        <v>2008</v>
      </c>
      <c r="E433" s="37" t="s">
        <v>68</v>
      </c>
      <c r="F433" s="2" t="s">
        <v>322</v>
      </c>
      <c r="G433" s="2" t="s">
        <v>287</v>
      </c>
      <c r="H433" s="2" t="s">
        <v>100</v>
      </c>
      <c r="I433" s="9">
        <v>435865</v>
      </c>
      <c r="J433" s="9"/>
      <c r="K433" s="3">
        <v>37814</v>
      </c>
      <c r="L433" s="6">
        <f t="shared" si="79"/>
        <v>461429.02000000019</v>
      </c>
      <c r="M433" s="6"/>
      <c r="O433" s="3">
        <v>37814</v>
      </c>
      <c r="P433" s="3">
        <f t="shared" si="80"/>
        <v>42861.049999999974</v>
      </c>
      <c r="S433" s="3">
        <f t="shared" si="74"/>
        <v>0</v>
      </c>
      <c r="T433" s="3"/>
    </row>
    <row r="434" spans="1:20" x14ac:dyDescent="0.25">
      <c r="A434" s="2">
        <v>430</v>
      </c>
      <c r="B434" s="21" t="s">
        <v>227</v>
      </c>
      <c r="C434" s="4">
        <v>39525</v>
      </c>
      <c r="D434" s="33">
        <v>2008</v>
      </c>
      <c r="E434" s="34" t="s">
        <v>214</v>
      </c>
      <c r="F434" s="2" t="s">
        <v>324</v>
      </c>
      <c r="G434" s="2" t="s">
        <v>459</v>
      </c>
      <c r="H434" s="2" t="s">
        <v>103</v>
      </c>
      <c r="I434" s="7" t="s">
        <v>102</v>
      </c>
      <c r="J434" s="7"/>
      <c r="K434" s="3">
        <v>-37814</v>
      </c>
      <c r="L434" s="6">
        <f t="shared" si="79"/>
        <v>423615.02000000019</v>
      </c>
      <c r="M434" s="6"/>
      <c r="O434" s="3">
        <v>-37814</v>
      </c>
      <c r="P434" s="3">
        <f t="shared" si="80"/>
        <v>5047.0499999999738</v>
      </c>
      <c r="Q434" s="3">
        <v>5047.05</v>
      </c>
      <c r="S434" s="3">
        <f t="shared" si="74"/>
        <v>0</v>
      </c>
      <c r="T434" s="3"/>
    </row>
    <row r="435" spans="1:20" x14ac:dyDescent="0.25">
      <c r="A435" s="2">
        <v>431</v>
      </c>
      <c r="B435" s="21" t="s">
        <v>227</v>
      </c>
      <c r="C435" s="4">
        <v>39561</v>
      </c>
      <c r="D435" s="33">
        <v>2008</v>
      </c>
      <c r="E435" s="34" t="s">
        <v>134</v>
      </c>
      <c r="F435" s="2" t="s">
        <v>322</v>
      </c>
      <c r="G435" s="9" t="s">
        <v>290</v>
      </c>
      <c r="H435" s="2" t="s">
        <v>104</v>
      </c>
      <c r="I435" s="7">
        <v>340099580541</v>
      </c>
      <c r="J435" s="7"/>
      <c r="K435" s="8">
        <v>11073.5</v>
      </c>
      <c r="L435" s="6">
        <f t="shared" si="79"/>
        <v>434688.52000000019</v>
      </c>
      <c r="M435" s="6"/>
      <c r="O435" s="8">
        <v>11073.5</v>
      </c>
      <c r="P435" s="3">
        <f t="shared" si="80"/>
        <v>16120.549999999974</v>
      </c>
      <c r="S435" s="3">
        <f t="shared" si="74"/>
        <v>0</v>
      </c>
      <c r="T435" s="3"/>
    </row>
    <row r="436" spans="1:20" x14ac:dyDescent="0.25">
      <c r="A436" s="2">
        <v>432</v>
      </c>
      <c r="B436" s="21" t="s">
        <v>227</v>
      </c>
      <c r="C436" s="4">
        <v>39563</v>
      </c>
      <c r="D436" s="33">
        <v>2008</v>
      </c>
      <c r="E436" s="34" t="s">
        <v>134</v>
      </c>
      <c r="F436" s="2" t="s">
        <v>324</v>
      </c>
      <c r="G436" s="2" t="s">
        <v>313</v>
      </c>
      <c r="H436" s="2" t="s">
        <v>91</v>
      </c>
      <c r="I436" s="7">
        <v>1420253687</v>
      </c>
      <c r="J436" s="7"/>
      <c r="K436" s="8">
        <v>40000</v>
      </c>
      <c r="L436" s="6">
        <f t="shared" si="79"/>
        <v>474688.52000000019</v>
      </c>
      <c r="M436" s="6"/>
      <c r="O436" s="8">
        <v>40000</v>
      </c>
      <c r="P436" s="3">
        <f t="shared" si="80"/>
        <v>56120.549999999974</v>
      </c>
      <c r="S436" s="3">
        <f t="shared" si="74"/>
        <v>0</v>
      </c>
      <c r="T436" s="3"/>
    </row>
    <row r="437" spans="1:20" x14ac:dyDescent="0.25">
      <c r="A437" s="2">
        <v>433</v>
      </c>
      <c r="B437" s="21" t="s">
        <v>227</v>
      </c>
      <c r="C437" s="4">
        <v>39567</v>
      </c>
      <c r="D437" s="33">
        <v>2008</v>
      </c>
      <c r="E437" s="34" t="s">
        <v>214</v>
      </c>
      <c r="F437" s="2" t="s">
        <v>322</v>
      </c>
      <c r="G437" s="9" t="s">
        <v>291</v>
      </c>
      <c r="I437" s="7">
        <v>1060086526</v>
      </c>
      <c r="J437" s="7"/>
      <c r="K437" s="3">
        <v>-2490.41</v>
      </c>
      <c r="L437" s="6">
        <f t="shared" si="79"/>
        <v>472198.11000000022</v>
      </c>
      <c r="M437" s="6"/>
      <c r="O437" s="3">
        <v>-2490.41</v>
      </c>
      <c r="P437" s="3">
        <f t="shared" si="80"/>
        <v>53630.13999999997</v>
      </c>
      <c r="S437" s="3">
        <f t="shared" si="74"/>
        <v>0</v>
      </c>
      <c r="T437" s="3"/>
    </row>
    <row r="438" spans="1:20" x14ac:dyDescent="0.25">
      <c r="A438" s="2">
        <v>434</v>
      </c>
      <c r="B438" s="21" t="s">
        <v>227</v>
      </c>
      <c r="C438" s="4">
        <v>39567</v>
      </c>
      <c r="D438" s="33">
        <v>2008</v>
      </c>
      <c r="E438" s="34" t="s">
        <v>214</v>
      </c>
      <c r="F438" s="2" t="s">
        <v>177</v>
      </c>
      <c r="G438" s="9" t="s">
        <v>58</v>
      </c>
      <c r="I438" s="7">
        <v>132501230060</v>
      </c>
      <c r="J438" s="7"/>
      <c r="K438" s="8">
        <v>-860.72</v>
      </c>
      <c r="L438" s="6">
        <f t="shared" si="79"/>
        <v>471337.39000000025</v>
      </c>
      <c r="M438" s="6"/>
      <c r="O438" s="8">
        <v>-860.72</v>
      </c>
      <c r="P438" s="3">
        <f t="shared" si="80"/>
        <v>52769.419999999969</v>
      </c>
      <c r="S438" s="3">
        <f t="shared" si="74"/>
        <v>0</v>
      </c>
      <c r="T438" s="3"/>
    </row>
    <row r="439" spans="1:20" x14ac:dyDescent="0.25">
      <c r="A439" s="2">
        <v>435</v>
      </c>
      <c r="B439" s="21" t="s">
        <v>227</v>
      </c>
      <c r="C439" s="4">
        <v>39567</v>
      </c>
      <c r="D439" s="33">
        <v>2008</v>
      </c>
      <c r="E439" s="34" t="s">
        <v>214</v>
      </c>
      <c r="F439" s="2" t="s">
        <v>177</v>
      </c>
      <c r="G439" s="9" t="s">
        <v>59</v>
      </c>
      <c r="I439" s="7">
        <v>240017771414</v>
      </c>
      <c r="J439" s="7"/>
      <c r="K439" s="3">
        <v>-5373.6100000000006</v>
      </c>
      <c r="L439" s="6">
        <f t="shared" si="79"/>
        <v>465963.78000000026</v>
      </c>
      <c r="M439" s="6"/>
      <c r="O439" s="3">
        <v>-5373.6100000000006</v>
      </c>
      <c r="P439" s="3">
        <f t="shared" si="80"/>
        <v>47395.809999999969</v>
      </c>
      <c r="S439" s="3">
        <f t="shared" si="74"/>
        <v>0</v>
      </c>
      <c r="T439" s="3"/>
    </row>
    <row r="440" spans="1:20" x14ac:dyDescent="0.25">
      <c r="A440" s="2">
        <v>436</v>
      </c>
      <c r="B440" s="21" t="s">
        <v>227</v>
      </c>
      <c r="C440" s="4">
        <v>39567</v>
      </c>
      <c r="D440" s="33">
        <v>2008</v>
      </c>
      <c r="E440" s="34" t="s">
        <v>214</v>
      </c>
      <c r="F440" s="2" t="s">
        <v>177</v>
      </c>
      <c r="G440" s="2" t="s">
        <v>50</v>
      </c>
      <c r="I440" s="7">
        <v>611048577064</v>
      </c>
      <c r="J440" s="7"/>
      <c r="K440" s="3">
        <v>-1654.31</v>
      </c>
      <c r="L440" s="6">
        <f t="shared" si="79"/>
        <v>464309.47000000026</v>
      </c>
      <c r="M440" s="6"/>
      <c r="O440" s="3">
        <v>-1654.31</v>
      </c>
      <c r="P440" s="3">
        <f t="shared" si="80"/>
        <v>45741.499999999971</v>
      </c>
      <c r="S440" s="3">
        <f t="shared" si="74"/>
        <v>0</v>
      </c>
      <c r="T440" s="3"/>
    </row>
    <row r="441" spans="1:20" x14ac:dyDescent="0.25">
      <c r="A441" s="2">
        <v>437</v>
      </c>
      <c r="B441" s="21" t="s">
        <v>227</v>
      </c>
      <c r="C441" s="4">
        <v>39573</v>
      </c>
      <c r="D441" s="33">
        <v>2008</v>
      </c>
      <c r="E441" s="34" t="s">
        <v>214</v>
      </c>
      <c r="F441" s="2" t="s">
        <v>177</v>
      </c>
      <c r="G441" s="9" t="s">
        <v>33</v>
      </c>
      <c r="I441" s="7">
        <v>800216036660</v>
      </c>
      <c r="J441" s="7"/>
      <c r="K441" s="8">
        <v>-197.9</v>
      </c>
      <c r="L441" s="6">
        <f t="shared" si="79"/>
        <v>464111.57000000024</v>
      </c>
      <c r="M441" s="6"/>
      <c r="O441" s="8">
        <v>-197.9</v>
      </c>
      <c r="P441" s="3">
        <f t="shared" si="80"/>
        <v>45543.599999999969</v>
      </c>
      <c r="S441" s="3">
        <f t="shared" si="74"/>
        <v>0</v>
      </c>
      <c r="T441" s="3"/>
    </row>
    <row r="442" spans="1:20" x14ac:dyDescent="0.25">
      <c r="A442" s="2">
        <v>438</v>
      </c>
      <c r="B442" s="21" t="s">
        <v>227</v>
      </c>
      <c r="C442" s="4">
        <v>39573</v>
      </c>
      <c r="D442" s="33">
        <v>2008</v>
      </c>
      <c r="E442" s="34" t="s">
        <v>214</v>
      </c>
      <c r="F442" s="2" t="s">
        <v>177</v>
      </c>
      <c r="G442" s="9" t="s">
        <v>63</v>
      </c>
      <c r="I442" s="7">
        <v>340032780782</v>
      </c>
      <c r="J442" s="7"/>
      <c r="K442" s="8">
        <v>-605</v>
      </c>
      <c r="L442" s="6">
        <f t="shared" si="79"/>
        <v>463506.57000000024</v>
      </c>
      <c r="M442" s="6"/>
      <c r="O442" s="8">
        <v>-605</v>
      </c>
      <c r="P442" s="3">
        <f t="shared" si="80"/>
        <v>44938.599999999969</v>
      </c>
      <c r="S442" s="3">
        <f t="shared" si="74"/>
        <v>0</v>
      </c>
      <c r="T442" s="3"/>
    </row>
    <row r="443" spans="1:20" x14ac:dyDescent="0.25">
      <c r="A443" s="2">
        <v>439</v>
      </c>
      <c r="B443" s="21" t="s">
        <v>227</v>
      </c>
      <c r="C443" s="4">
        <v>39573</v>
      </c>
      <c r="D443" s="33">
        <v>2008</v>
      </c>
      <c r="E443" s="34" t="s">
        <v>214</v>
      </c>
      <c r="F443" s="2" t="s">
        <v>177</v>
      </c>
      <c r="G443" s="9" t="s">
        <v>33</v>
      </c>
      <c r="I443" s="7">
        <v>800216036660</v>
      </c>
      <c r="J443" s="7"/>
      <c r="K443" s="3">
        <v>-3975.0800000000004</v>
      </c>
      <c r="L443" s="6">
        <f t="shared" si="79"/>
        <v>459531.49000000022</v>
      </c>
      <c r="M443" s="6"/>
      <c r="O443" s="3">
        <v>-3975.0800000000004</v>
      </c>
      <c r="P443" s="3">
        <f t="shared" si="80"/>
        <v>40963.519999999968</v>
      </c>
      <c r="S443" s="3">
        <f t="shared" si="74"/>
        <v>0</v>
      </c>
      <c r="T443" s="3"/>
    </row>
    <row r="444" spans="1:20" x14ac:dyDescent="0.25">
      <c r="A444" s="2">
        <v>440</v>
      </c>
      <c r="B444" s="21" t="s">
        <v>227</v>
      </c>
      <c r="C444" s="4">
        <v>39573</v>
      </c>
      <c r="D444" s="33">
        <v>2008</v>
      </c>
      <c r="E444" s="34" t="s">
        <v>214</v>
      </c>
      <c r="F444" s="2" t="s">
        <v>177</v>
      </c>
      <c r="G444" s="9" t="s">
        <v>33</v>
      </c>
      <c r="I444" s="7">
        <v>800216036660</v>
      </c>
      <c r="J444" s="7"/>
      <c r="K444" s="3">
        <v>-2834.65</v>
      </c>
      <c r="L444" s="6">
        <f t="shared" si="79"/>
        <v>456696.8400000002</v>
      </c>
      <c r="M444" s="6"/>
      <c r="O444" s="3">
        <v>-2834.65</v>
      </c>
      <c r="P444" s="3">
        <f t="shared" si="80"/>
        <v>38128.869999999966</v>
      </c>
      <c r="S444" s="3">
        <f t="shared" si="74"/>
        <v>0</v>
      </c>
      <c r="T444" s="3"/>
    </row>
    <row r="445" spans="1:20" x14ac:dyDescent="0.25">
      <c r="A445" s="2">
        <v>441</v>
      </c>
      <c r="B445" s="21" t="s">
        <v>227</v>
      </c>
      <c r="C445" s="4">
        <v>39573</v>
      </c>
      <c r="D445" s="33">
        <v>2008</v>
      </c>
      <c r="E445" s="34" t="s">
        <v>214</v>
      </c>
      <c r="F445" s="2" t="s">
        <v>177</v>
      </c>
      <c r="G445" s="9" t="s">
        <v>105</v>
      </c>
      <c r="I445" s="7">
        <v>240032819043</v>
      </c>
      <c r="J445" s="7"/>
      <c r="K445" s="3">
        <v>-21055.57</v>
      </c>
      <c r="L445" s="6">
        <f t="shared" si="79"/>
        <v>435641.27000000019</v>
      </c>
      <c r="M445" s="6"/>
      <c r="O445" s="3">
        <v>-21055.57</v>
      </c>
      <c r="P445" s="3">
        <f t="shared" si="80"/>
        <v>17073.299999999967</v>
      </c>
      <c r="S445" s="3">
        <f t="shared" si="74"/>
        <v>0</v>
      </c>
      <c r="T445" s="3"/>
    </row>
    <row r="446" spans="1:20" x14ac:dyDescent="0.25">
      <c r="A446" s="2">
        <v>442</v>
      </c>
      <c r="B446" s="21" t="s">
        <v>227</v>
      </c>
      <c r="C446" s="4">
        <v>39573</v>
      </c>
      <c r="D446" s="33">
        <v>2008</v>
      </c>
      <c r="E446" s="34" t="s">
        <v>214</v>
      </c>
      <c r="F446" s="2" t="s">
        <v>177</v>
      </c>
      <c r="G446" s="9" t="s">
        <v>58</v>
      </c>
      <c r="I446" s="7">
        <v>132501230060</v>
      </c>
      <c r="J446" s="7"/>
      <c r="K446" s="3">
        <v>-3424.3</v>
      </c>
      <c r="L446" s="6">
        <f t="shared" si="79"/>
        <v>432216.9700000002</v>
      </c>
      <c r="M446" s="6"/>
      <c r="O446" s="3">
        <v>-3424.3</v>
      </c>
      <c r="P446" s="3">
        <f t="shared" si="80"/>
        <v>13648.999999999967</v>
      </c>
      <c r="S446" s="3">
        <f t="shared" si="74"/>
        <v>0</v>
      </c>
      <c r="T446" s="3"/>
    </row>
    <row r="447" spans="1:20" x14ac:dyDescent="0.25">
      <c r="A447" s="2">
        <v>443</v>
      </c>
      <c r="B447" s="21" t="s">
        <v>227</v>
      </c>
      <c r="C447" s="4">
        <v>39573</v>
      </c>
      <c r="D447" s="33">
        <v>2008</v>
      </c>
      <c r="E447" s="34" t="s">
        <v>214</v>
      </c>
      <c r="F447" s="2" t="s">
        <v>177</v>
      </c>
      <c r="G447" s="9" t="s">
        <v>33</v>
      </c>
      <c r="I447" s="7">
        <v>800216036660</v>
      </c>
      <c r="J447" s="7"/>
      <c r="K447" s="3">
        <v>-6256.96</v>
      </c>
      <c r="L447" s="6">
        <f t="shared" si="79"/>
        <v>425960.01000000018</v>
      </c>
      <c r="M447" s="6"/>
      <c r="O447" s="3">
        <v>-6256.96</v>
      </c>
      <c r="P447" s="3">
        <f t="shared" si="80"/>
        <v>7392.0399999999672</v>
      </c>
      <c r="S447" s="3">
        <f t="shared" si="74"/>
        <v>0</v>
      </c>
      <c r="T447" s="3"/>
    </row>
    <row r="448" spans="1:20" x14ac:dyDescent="0.25">
      <c r="A448" s="2">
        <v>444</v>
      </c>
      <c r="B448" s="21" t="s">
        <v>227</v>
      </c>
      <c r="C448" s="4">
        <v>39589</v>
      </c>
      <c r="D448" s="33">
        <v>2008</v>
      </c>
      <c r="E448" s="34" t="s">
        <v>214</v>
      </c>
      <c r="F448" s="2" t="s">
        <v>177</v>
      </c>
      <c r="G448" s="9" t="s">
        <v>65</v>
      </c>
      <c r="I448" s="7">
        <v>732006387402</v>
      </c>
      <c r="J448" s="7"/>
      <c r="K448" s="3">
        <v>-506.5</v>
      </c>
      <c r="L448" s="6">
        <f t="shared" si="79"/>
        <v>425453.51000000018</v>
      </c>
      <c r="M448" s="6"/>
      <c r="O448" s="3">
        <v>-506.5</v>
      </c>
      <c r="P448" s="3">
        <f t="shared" si="80"/>
        <v>6885.5399999999672</v>
      </c>
      <c r="S448" s="3">
        <f t="shared" si="74"/>
        <v>0</v>
      </c>
      <c r="T448" s="3"/>
    </row>
    <row r="449" spans="1:21" x14ac:dyDescent="0.25">
      <c r="A449" s="2">
        <v>445</v>
      </c>
      <c r="B449" s="21" t="s">
        <v>227</v>
      </c>
      <c r="C449" s="4">
        <v>39612</v>
      </c>
      <c r="D449" s="33">
        <v>2008</v>
      </c>
      <c r="E449" s="34" t="s">
        <v>134</v>
      </c>
      <c r="F449" s="2" t="s">
        <v>322</v>
      </c>
      <c r="G449" s="9" t="s">
        <v>291</v>
      </c>
      <c r="H449" s="2" t="s">
        <v>106</v>
      </c>
      <c r="I449" s="9">
        <v>1060085920</v>
      </c>
      <c r="J449" s="9"/>
      <c r="K449" s="3">
        <v>1855.11</v>
      </c>
      <c r="L449" s="6">
        <f t="shared" si="79"/>
        <v>427308.62000000017</v>
      </c>
      <c r="M449" s="6"/>
      <c r="O449" s="3">
        <v>1855.11</v>
      </c>
      <c r="P449" s="3">
        <f t="shared" si="80"/>
        <v>8740.6499999999669</v>
      </c>
      <c r="S449" s="3">
        <f t="shared" si="74"/>
        <v>0</v>
      </c>
      <c r="T449" s="3"/>
    </row>
    <row r="450" spans="1:21" x14ac:dyDescent="0.25">
      <c r="A450" s="2">
        <v>446</v>
      </c>
      <c r="B450" s="21" t="s">
        <v>227</v>
      </c>
      <c r="C450" s="4">
        <v>39615</v>
      </c>
      <c r="D450" s="33">
        <v>2008</v>
      </c>
      <c r="E450" s="34" t="s">
        <v>214</v>
      </c>
      <c r="F450" s="2" t="s">
        <v>177</v>
      </c>
      <c r="G450" s="9" t="s">
        <v>58</v>
      </c>
      <c r="I450" s="7">
        <v>132501230060</v>
      </c>
      <c r="J450" s="7"/>
      <c r="K450" s="3">
        <v>-164.88</v>
      </c>
      <c r="L450" s="6">
        <f t="shared" si="79"/>
        <v>427143.74000000017</v>
      </c>
      <c r="M450" s="6"/>
      <c r="O450" s="3">
        <v>-164.88</v>
      </c>
      <c r="P450" s="3">
        <f t="shared" si="80"/>
        <v>8575.7699999999677</v>
      </c>
      <c r="S450" s="3">
        <f t="shared" si="74"/>
        <v>0</v>
      </c>
      <c r="T450" s="3"/>
    </row>
    <row r="451" spans="1:21" x14ac:dyDescent="0.25">
      <c r="A451" s="2">
        <v>447</v>
      </c>
      <c r="B451" s="21" t="s">
        <v>227</v>
      </c>
      <c r="C451" s="4">
        <v>39615</v>
      </c>
      <c r="D451" s="33">
        <v>2008</v>
      </c>
      <c r="E451" s="34" t="s">
        <v>214</v>
      </c>
      <c r="F451" s="2" t="s">
        <v>177</v>
      </c>
      <c r="G451" s="9" t="s">
        <v>58</v>
      </c>
      <c r="I451" s="7">
        <v>132501230060</v>
      </c>
      <c r="J451" s="7"/>
      <c r="K451" s="3">
        <v>-1159.6400000000001</v>
      </c>
      <c r="L451" s="6">
        <f t="shared" si="79"/>
        <v>425984.10000000015</v>
      </c>
      <c r="M451" s="6"/>
      <c r="O451" s="3">
        <v>-1159.6400000000001</v>
      </c>
      <c r="P451" s="3">
        <f t="shared" si="80"/>
        <v>7416.1299999999674</v>
      </c>
      <c r="S451" s="3">
        <f t="shared" si="74"/>
        <v>0</v>
      </c>
      <c r="T451" s="3"/>
    </row>
    <row r="452" spans="1:21" x14ac:dyDescent="0.25">
      <c r="A452" s="2">
        <v>448</v>
      </c>
      <c r="B452" s="21" t="s">
        <v>227</v>
      </c>
      <c r="C452" s="4">
        <v>39615</v>
      </c>
      <c r="D452" s="33">
        <v>2008</v>
      </c>
      <c r="E452" s="34" t="s">
        <v>214</v>
      </c>
      <c r="F452" s="2" t="s">
        <v>177</v>
      </c>
      <c r="G452" s="9" t="s">
        <v>58</v>
      </c>
      <c r="I452" s="7">
        <v>132501230060</v>
      </c>
      <c r="J452" s="7"/>
      <c r="K452" s="3">
        <v>-547.42999999999995</v>
      </c>
      <c r="L452" s="6">
        <f t="shared" si="79"/>
        <v>425436.67000000016</v>
      </c>
      <c r="M452" s="6"/>
      <c r="O452" s="3">
        <v>-547.42999999999995</v>
      </c>
      <c r="P452" s="3">
        <f t="shared" si="80"/>
        <v>6868.6999999999671</v>
      </c>
      <c r="S452" s="3">
        <f t="shared" si="74"/>
        <v>0</v>
      </c>
      <c r="T452" s="3"/>
    </row>
    <row r="453" spans="1:21" ht="15" customHeight="1" x14ac:dyDescent="0.25">
      <c r="A453" s="2">
        <v>449</v>
      </c>
      <c r="B453" s="21" t="s">
        <v>227</v>
      </c>
      <c r="C453" s="4">
        <v>39617</v>
      </c>
      <c r="D453" s="33">
        <v>2008</v>
      </c>
      <c r="E453" s="37" t="s">
        <v>68</v>
      </c>
      <c r="F453" s="2" t="s">
        <v>322</v>
      </c>
      <c r="G453" s="9" t="s">
        <v>108</v>
      </c>
      <c r="H453" s="2" t="s">
        <v>107</v>
      </c>
      <c r="I453" s="9">
        <v>420549</v>
      </c>
      <c r="J453" s="9"/>
      <c r="K453" s="3">
        <v>144020.20000000001</v>
      </c>
      <c r="L453" s="6">
        <f t="shared" si="79"/>
        <v>569456.87000000011</v>
      </c>
      <c r="M453" s="6"/>
      <c r="O453" s="3">
        <v>144020.20000000001</v>
      </c>
      <c r="P453" s="3">
        <f t="shared" si="80"/>
        <v>150888.89999999997</v>
      </c>
      <c r="S453" s="3">
        <f t="shared" si="74"/>
        <v>0</v>
      </c>
      <c r="T453" s="3"/>
    </row>
    <row r="454" spans="1:21" x14ac:dyDescent="0.25">
      <c r="A454" s="2">
        <v>450</v>
      </c>
      <c r="B454" s="21" t="s">
        <v>227</v>
      </c>
      <c r="C454" s="4">
        <v>39619</v>
      </c>
      <c r="D454" s="33">
        <v>2008</v>
      </c>
      <c r="E454" s="34" t="s">
        <v>214</v>
      </c>
      <c r="F454" s="2" t="s">
        <v>324</v>
      </c>
      <c r="G454" s="2" t="s">
        <v>459</v>
      </c>
      <c r="I454" s="2" t="s">
        <v>102</v>
      </c>
      <c r="J454" s="7"/>
      <c r="K454" s="3">
        <v>-50000</v>
      </c>
      <c r="L454" s="6">
        <f t="shared" si="79"/>
        <v>519456.87000000011</v>
      </c>
      <c r="M454" s="6"/>
      <c r="O454" s="3">
        <v>-50000</v>
      </c>
      <c r="P454" s="3">
        <f t="shared" si="80"/>
        <v>100888.89999999997</v>
      </c>
      <c r="S454" s="3">
        <f t="shared" si="74"/>
        <v>0</v>
      </c>
      <c r="T454" s="3"/>
    </row>
    <row r="455" spans="1:21" x14ac:dyDescent="0.25">
      <c r="A455" s="2">
        <v>451</v>
      </c>
      <c r="B455" s="21" t="s">
        <v>227</v>
      </c>
      <c r="C455" s="4">
        <v>39619</v>
      </c>
      <c r="D455" s="33">
        <v>2008</v>
      </c>
      <c r="E455" s="34" t="s">
        <v>214</v>
      </c>
      <c r="F455" s="2" t="s">
        <v>324</v>
      </c>
      <c r="G455" s="2" t="s">
        <v>459</v>
      </c>
      <c r="I455" s="2" t="s">
        <v>102</v>
      </c>
      <c r="J455" s="7"/>
      <c r="K455" s="3">
        <v>-50000</v>
      </c>
      <c r="L455" s="6">
        <f t="shared" si="79"/>
        <v>469456.87000000011</v>
      </c>
      <c r="M455" s="6"/>
      <c r="O455" s="3">
        <v>-50000</v>
      </c>
      <c r="P455" s="3">
        <f t="shared" si="80"/>
        <v>50888.899999999965</v>
      </c>
      <c r="S455" s="3">
        <f t="shared" ref="S455:S518" si="81">+O455-K455</f>
        <v>0</v>
      </c>
      <c r="T455" s="3"/>
    </row>
    <row r="456" spans="1:21" x14ac:dyDescent="0.25">
      <c r="A456" s="2">
        <v>452</v>
      </c>
      <c r="B456" s="21" t="s">
        <v>227</v>
      </c>
      <c r="C456" s="4">
        <v>39622</v>
      </c>
      <c r="D456" s="33">
        <v>2008</v>
      </c>
      <c r="E456" s="34" t="s">
        <v>75</v>
      </c>
      <c r="F456" s="2" t="s">
        <v>93</v>
      </c>
      <c r="G456" s="2" t="s">
        <v>93</v>
      </c>
      <c r="H456" s="2" t="s">
        <v>109</v>
      </c>
      <c r="I456" s="2"/>
      <c r="J456" s="2"/>
      <c r="K456" s="3"/>
      <c r="L456" s="6">
        <f t="shared" si="79"/>
        <v>469456.87000000011</v>
      </c>
      <c r="M456" s="3"/>
      <c r="O456" s="3">
        <v>-6000</v>
      </c>
      <c r="P456" s="3">
        <f t="shared" ref="P456:P460" si="82">+P455+O456</f>
        <v>44888.899999999965</v>
      </c>
      <c r="S456" s="3">
        <f t="shared" si="81"/>
        <v>-6000</v>
      </c>
      <c r="T456" s="3"/>
      <c r="U456" s="3">
        <f>+O456</f>
        <v>-6000</v>
      </c>
    </row>
    <row r="457" spans="1:21" x14ac:dyDescent="0.25">
      <c r="A457" s="2">
        <v>453</v>
      </c>
      <c r="B457" s="21" t="s">
        <v>227</v>
      </c>
      <c r="C457" s="4">
        <v>39623</v>
      </c>
      <c r="D457" s="33">
        <v>2008</v>
      </c>
      <c r="E457" s="34" t="s">
        <v>214</v>
      </c>
      <c r="F457" s="2" t="s">
        <v>177</v>
      </c>
      <c r="G457" s="9" t="s">
        <v>33</v>
      </c>
      <c r="I457" s="7">
        <v>240067850086</v>
      </c>
      <c r="J457" s="7"/>
      <c r="K457" s="3">
        <v>-1382.91</v>
      </c>
      <c r="L457" s="6">
        <f t="shared" si="79"/>
        <v>468073.96000000014</v>
      </c>
      <c r="M457" s="6"/>
      <c r="O457" s="3">
        <v>-1382.91</v>
      </c>
      <c r="P457" s="3">
        <f t="shared" si="82"/>
        <v>43505.989999999962</v>
      </c>
      <c r="S457" s="3">
        <f t="shared" si="81"/>
        <v>0</v>
      </c>
      <c r="T457" s="3"/>
    </row>
    <row r="458" spans="1:21" x14ac:dyDescent="0.25">
      <c r="A458" s="2">
        <v>454</v>
      </c>
      <c r="B458" s="21" t="s">
        <v>227</v>
      </c>
      <c r="C458" s="4">
        <v>39623</v>
      </c>
      <c r="D458" s="33">
        <v>2008</v>
      </c>
      <c r="E458" s="34" t="s">
        <v>214</v>
      </c>
      <c r="F458" s="2" t="s">
        <v>177</v>
      </c>
      <c r="G458" s="9" t="s">
        <v>33</v>
      </c>
      <c r="I458" s="7">
        <v>240067850086</v>
      </c>
      <c r="J458" s="7"/>
      <c r="K458" s="3">
        <v>-726.87</v>
      </c>
      <c r="L458" s="6">
        <f t="shared" si="79"/>
        <v>467347.09000000014</v>
      </c>
      <c r="M458" s="6"/>
      <c r="O458" s="3">
        <v>-726.87</v>
      </c>
      <c r="P458" s="3">
        <f t="shared" si="82"/>
        <v>42779.119999999959</v>
      </c>
      <c r="S458" s="3">
        <f t="shared" si="81"/>
        <v>0</v>
      </c>
      <c r="T458" s="3"/>
    </row>
    <row r="459" spans="1:21" x14ac:dyDescent="0.25">
      <c r="A459" s="2">
        <v>455</v>
      </c>
      <c r="B459" s="21" t="s">
        <v>227</v>
      </c>
      <c r="C459" s="4">
        <v>39623</v>
      </c>
      <c r="D459" s="33">
        <v>2008</v>
      </c>
      <c r="E459" s="34" t="s">
        <v>214</v>
      </c>
      <c r="F459" s="2" t="s">
        <v>177</v>
      </c>
      <c r="G459" s="9" t="s">
        <v>33</v>
      </c>
      <c r="I459" s="7">
        <v>240067850086</v>
      </c>
      <c r="J459" s="7"/>
      <c r="K459" s="3">
        <v>-544.72</v>
      </c>
      <c r="L459" s="6">
        <f t="shared" si="79"/>
        <v>466802.37000000017</v>
      </c>
      <c r="M459" s="6"/>
      <c r="O459" s="3">
        <v>-544.72</v>
      </c>
      <c r="P459" s="3">
        <f t="shared" si="82"/>
        <v>42234.399999999958</v>
      </c>
      <c r="S459" s="3">
        <f t="shared" si="81"/>
        <v>0</v>
      </c>
      <c r="T459" s="3"/>
    </row>
    <row r="460" spans="1:21" x14ac:dyDescent="0.25">
      <c r="A460" s="2">
        <v>456</v>
      </c>
      <c r="B460" s="21" t="s">
        <v>227</v>
      </c>
      <c r="C460" s="4">
        <v>39623</v>
      </c>
      <c r="D460" s="33">
        <v>2008</v>
      </c>
      <c r="E460" s="34" t="s">
        <v>214</v>
      </c>
      <c r="F460" s="2" t="s">
        <v>177</v>
      </c>
      <c r="G460" s="2" t="s">
        <v>84</v>
      </c>
      <c r="I460" s="7">
        <v>340060369097</v>
      </c>
      <c r="J460" s="7"/>
      <c r="K460" s="3">
        <v>-837.32</v>
      </c>
      <c r="L460" s="6">
        <f t="shared" si="79"/>
        <v>465965.05000000016</v>
      </c>
      <c r="M460" s="6"/>
      <c r="O460" s="3">
        <v>-837.32</v>
      </c>
      <c r="P460" s="3">
        <f t="shared" si="82"/>
        <v>41397.079999999958</v>
      </c>
      <c r="S460" s="3">
        <f t="shared" si="81"/>
        <v>0</v>
      </c>
      <c r="T460" s="3"/>
    </row>
    <row r="461" spans="1:21" x14ac:dyDescent="0.25">
      <c r="A461" s="2">
        <v>457</v>
      </c>
      <c r="B461" s="21" t="s">
        <v>227</v>
      </c>
      <c r="C461" s="4">
        <v>39623</v>
      </c>
      <c r="D461" s="33">
        <v>2008</v>
      </c>
      <c r="E461" s="34" t="s">
        <v>214</v>
      </c>
      <c r="F461" s="2" t="s">
        <v>177</v>
      </c>
      <c r="G461" s="2" t="s">
        <v>84</v>
      </c>
      <c r="I461" s="7">
        <v>340060369097</v>
      </c>
      <c r="J461" s="7"/>
      <c r="K461" s="3">
        <v>-3362.8300000000004</v>
      </c>
      <c r="L461" s="6">
        <f t="shared" si="79"/>
        <v>462602.22000000015</v>
      </c>
      <c r="M461" s="6"/>
      <c r="O461" s="3">
        <v>-3362.8300000000004</v>
      </c>
      <c r="P461" s="3">
        <f t="shared" si="80"/>
        <v>38034.249999999956</v>
      </c>
      <c r="S461" s="3">
        <f t="shared" si="81"/>
        <v>0</v>
      </c>
      <c r="T461" s="3"/>
    </row>
    <row r="462" spans="1:21" x14ac:dyDescent="0.25">
      <c r="A462" s="2">
        <v>458</v>
      </c>
      <c r="B462" s="21" t="s">
        <v>227</v>
      </c>
      <c r="C462" s="4">
        <v>39623</v>
      </c>
      <c r="D462" s="33">
        <v>2008</v>
      </c>
      <c r="E462" s="34" t="s">
        <v>214</v>
      </c>
      <c r="F462" s="2" t="s">
        <v>177</v>
      </c>
      <c r="G462" s="2" t="s">
        <v>84</v>
      </c>
      <c r="I462" s="7">
        <v>340060369097</v>
      </c>
      <c r="J462" s="7"/>
      <c r="K462" s="8">
        <v>-4702.79</v>
      </c>
      <c r="L462" s="6">
        <f t="shared" si="79"/>
        <v>457899.43000000017</v>
      </c>
      <c r="M462" s="6"/>
      <c r="O462" s="8">
        <v>-4702.79</v>
      </c>
      <c r="P462" s="3">
        <f t="shared" si="80"/>
        <v>33331.459999999955</v>
      </c>
      <c r="S462" s="3">
        <f t="shared" si="81"/>
        <v>0</v>
      </c>
      <c r="T462" s="3"/>
    </row>
    <row r="463" spans="1:21" x14ac:dyDescent="0.25">
      <c r="A463" s="2">
        <v>459</v>
      </c>
      <c r="B463" s="21" t="s">
        <v>227</v>
      </c>
      <c r="C463" s="4">
        <v>39623</v>
      </c>
      <c r="D463" s="33">
        <v>2008</v>
      </c>
      <c r="E463" s="34" t="s">
        <v>214</v>
      </c>
      <c r="F463" s="2" t="s">
        <v>177</v>
      </c>
      <c r="G463" s="9" t="s">
        <v>33</v>
      </c>
      <c r="I463" s="7">
        <v>240067850086</v>
      </c>
      <c r="J463" s="7"/>
      <c r="K463" s="8">
        <v>-1016.2199999999999</v>
      </c>
      <c r="L463" s="6">
        <f t="shared" si="79"/>
        <v>456883.2100000002</v>
      </c>
      <c r="M463" s="6"/>
      <c r="O463" s="8">
        <v>-1016.2199999999999</v>
      </c>
      <c r="P463" s="3">
        <f t="shared" si="80"/>
        <v>32315.239999999954</v>
      </c>
      <c r="S463" s="3">
        <f t="shared" si="81"/>
        <v>0</v>
      </c>
      <c r="T463" s="3"/>
    </row>
    <row r="464" spans="1:21" x14ac:dyDescent="0.25">
      <c r="A464" s="2">
        <v>460</v>
      </c>
      <c r="B464" s="21" t="s">
        <v>227</v>
      </c>
      <c r="C464" s="4">
        <v>39624</v>
      </c>
      <c r="D464" s="33">
        <v>2008</v>
      </c>
      <c r="E464" s="34" t="s">
        <v>214</v>
      </c>
      <c r="F464" s="2" t="s">
        <v>322</v>
      </c>
      <c r="G464" s="2" t="s">
        <v>185</v>
      </c>
      <c r="H464" s="2" t="s">
        <v>110</v>
      </c>
      <c r="I464" s="7">
        <v>240053400019</v>
      </c>
      <c r="J464" s="7"/>
      <c r="K464" s="8">
        <v>-2843</v>
      </c>
      <c r="L464" s="6">
        <f t="shared" si="79"/>
        <v>454040.2100000002</v>
      </c>
      <c r="M464" s="6"/>
      <c r="O464" s="8">
        <v>-2843</v>
      </c>
      <c r="P464" s="3">
        <f t="shared" si="80"/>
        <v>29472.239999999954</v>
      </c>
      <c r="Q464" s="3">
        <v>29472.240000000002</v>
      </c>
      <c r="S464" s="3">
        <f t="shared" si="81"/>
        <v>0</v>
      </c>
      <c r="T464" s="3"/>
    </row>
    <row r="465" spans="1:21" x14ac:dyDescent="0.25">
      <c r="A465" s="2">
        <v>461</v>
      </c>
      <c r="B465" s="21" t="s">
        <v>227</v>
      </c>
      <c r="C465" s="4">
        <v>39660</v>
      </c>
      <c r="D465" s="33">
        <v>2008</v>
      </c>
      <c r="E465" s="34" t="s">
        <v>75</v>
      </c>
      <c r="F465" s="2" t="s">
        <v>93</v>
      </c>
      <c r="G465" s="2" t="s">
        <v>93</v>
      </c>
      <c r="I465" s="2"/>
      <c r="J465" s="2"/>
      <c r="K465" s="3"/>
      <c r="L465" s="6">
        <f t="shared" si="79"/>
        <v>454040.2100000002</v>
      </c>
      <c r="M465" s="3"/>
      <c r="O465" s="3">
        <v>-2500</v>
      </c>
      <c r="P465" s="3">
        <f t="shared" si="80"/>
        <v>26972.239999999954</v>
      </c>
      <c r="S465" s="3">
        <f t="shared" si="81"/>
        <v>-2500</v>
      </c>
      <c r="T465" s="3"/>
      <c r="U465" s="3">
        <f>+O465</f>
        <v>-2500</v>
      </c>
    </row>
    <row r="466" spans="1:21" x14ac:dyDescent="0.25">
      <c r="A466" s="2">
        <v>462</v>
      </c>
      <c r="B466" s="21" t="s">
        <v>227</v>
      </c>
      <c r="C466" s="4">
        <v>39664</v>
      </c>
      <c r="D466" s="33">
        <v>2008</v>
      </c>
      <c r="E466" s="34" t="s">
        <v>214</v>
      </c>
      <c r="F466" s="2" t="s">
        <v>177</v>
      </c>
      <c r="G466" s="9" t="s">
        <v>55</v>
      </c>
      <c r="I466" s="7">
        <v>1458107939</v>
      </c>
      <c r="J466" s="7"/>
      <c r="K466" s="8">
        <v>-3613.06</v>
      </c>
      <c r="L466" s="6">
        <f t="shared" si="79"/>
        <v>450427.1500000002</v>
      </c>
      <c r="M466" s="6"/>
      <c r="O466" s="8">
        <v>-3613.06</v>
      </c>
      <c r="P466" s="3">
        <f t="shared" si="80"/>
        <v>23359.179999999953</v>
      </c>
      <c r="S466" s="3">
        <f t="shared" si="81"/>
        <v>0</v>
      </c>
      <c r="T466" s="3"/>
    </row>
    <row r="467" spans="1:21" x14ac:dyDescent="0.25">
      <c r="A467" s="2">
        <v>463</v>
      </c>
      <c r="B467" s="21" t="s">
        <v>227</v>
      </c>
      <c r="C467" s="4">
        <v>39671</v>
      </c>
      <c r="D467" s="33">
        <v>2008</v>
      </c>
      <c r="E467" s="34" t="s">
        <v>134</v>
      </c>
      <c r="F467" s="2" t="s">
        <v>322</v>
      </c>
      <c r="G467" s="9" t="s">
        <v>290</v>
      </c>
      <c r="H467" s="2" t="s">
        <v>111</v>
      </c>
      <c r="I467" s="7">
        <v>68230911254</v>
      </c>
      <c r="J467" s="7"/>
      <c r="K467" s="8">
        <v>11073.5</v>
      </c>
      <c r="L467" s="6">
        <f t="shared" si="79"/>
        <v>461500.6500000002</v>
      </c>
      <c r="M467" s="6"/>
      <c r="O467" s="8">
        <v>11073.5</v>
      </c>
      <c r="P467" s="3">
        <f t="shared" si="80"/>
        <v>34432.679999999949</v>
      </c>
      <c r="S467" s="3">
        <f t="shared" si="81"/>
        <v>0</v>
      </c>
      <c r="T467" s="3"/>
    </row>
    <row r="468" spans="1:21" x14ac:dyDescent="0.25">
      <c r="A468" s="2">
        <v>464</v>
      </c>
      <c r="B468" s="21" t="s">
        <v>227</v>
      </c>
      <c r="C468" s="4">
        <v>39695</v>
      </c>
      <c r="D468" s="33">
        <v>2008</v>
      </c>
      <c r="E468" s="34" t="s">
        <v>75</v>
      </c>
      <c r="F468" s="2" t="s">
        <v>93</v>
      </c>
      <c r="G468" s="2" t="s">
        <v>93</v>
      </c>
      <c r="H468" s="2" t="s">
        <v>112</v>
      </c>
      <c r="I468" s="2"/>
      <c r="J468" s="2"/>
      <c r="K468" s="3"/>
      <c r="L468" s="6">
        <f t="shared" si="79"/>
        <v>461500.6500000002</v>
      </c>
      <c r="M468" s="3"/>
      <c r="O468" s="3">
        <v>-5000</v>
      </c>
      <c r="P468" s="3">
        <f t="shared" ref="P468:P470" si="83">+P467+O468</f>
        <v>29432.679999999949</v>
      </c>
      <c r="S468" s="3">
        <f t="shared" si="81"/>
        <v>-5000</v>
      </c>
      <c r="T468" s="3"/>
      <c r="U468" s="3">
        <f t="shared" ref="U468:U469" si="84">+O468</f>
        <v>-5000</v>
      </c>
    </row>
    <row r="469" spans="1:21" x14ac:dyDescent="0.25">
      <c r="A469" s="2">
        <v>465</v>
      </c>
      <c r="B469" s="21" t="s">
        <v>227</v>
      </c>
      <c r="C469" s="4">
        <v>39706</v>
      </c>
      <c r="D469" s="33">
        <v>2008</v>
      </c>
      <c r="E469" s="34" t="s">
        <v>75</v>
      </c>
      <c r="F469" s="2" t="s">
        <v>93</v>
      </c>
      <c r="G469" s="2" t="s">
        <v>93</v>
      </c>
      <c r="H469" s="2" t="s">
        <v>113</v>
      </c>
      <c r="I469" s="2"/>
      <c r="J469" s="2"/>
      <c r="K469" s="3"/>
      <c r="L469" s="6">
        <f t="shared" si="79"/>
        <v>461500.6500000002</v>
      </c>
      <c r="M469" s="3"/>
      <c r="O469" s="3">
        <v>-3000</v>
      </c>
      <c r="P469" s="3">
        <f t="shared" si="83"/>
        <v>26432.679999999949</v>
      </c>
      <c r="S469" s="3">
        <f t="shared" si="81"/>
        <v>-3000</v>
      </c>
      <c r="T469" s="3"/>
      <c r="U469" s="3">
        <f t="shared" si="84"/>
        <v>-3000</v>
      </c>
    </row>
    <row r="470" spans="1:21" x14ac:dyDescent="0.25">
      <c r="A470" s="2">
        <v>466</v>
      </c>
      <c r="B470" s="21" t="s">
        <v>227</v>
      </c>
      <c r="C470" s="4">
        <v>39708</v>
      </c>
      <c r="D470" s="33">
        <v>2008</v>
      </c>
      <c r="E470" s="34" t="s">
        <v>214</v>
      </c>
      <c r="F470" s="2" t="s">
        <v>177</v>
      </c>
      <c r="G470" s="9" t="s">
        <v>58</v>
      </c>
      <c r="I470" s="7">
        <v>132501230060</v>
      </c>
      <c r="J470" s="7"/>
      <c r="K470" s="8">
        <v>-237.16</v>
      </c>
      <c r="L470" s="6">
        <f t="shared" si="79"/>
        <v>461263.49000000022</v>
      </c>
      <c r="M470" s="6"/>
      <c r="O470" s="8">
        <v>-237.16</v>
      </c>
      <c r="P470" s="3">
        <f t="shared" si="83"/>
        <v>26195.51999999995</v>
      </c>
      <c r="S470" s="3">
        <f t="shared" si="81"/>
        <v>0</v>
      </c>
      <c r="T470" s="3"/>
    </row>
    <row r="471" spans="1:21" x14ac:dyDescent="0.25">
      <c r="A471" s="2">
        <v>467</v>
      </c>
      <c r="B471" s="21" t="s">
        <v>227</v>
      </c>
      <c r="C471" s="4">
        <v>39708</v>
      </c>
      <c r="D471" s="33">
        <v>2008</v>
      </c>
      <c r="E471" s="34" t="s">
        <v>214</v>
      </c>
      <c r="F471" s="2" t="s">
        <v>177</v>
      </c>
      <c r="G471" s="9" t="s">
        <v>58</v>
      </c>
      <c r="I471" s="7">
        <v>132501230060</v>
      </c>
      <c r="J471" s="7"/>
      <c r="K471" s="8">
        <v>-295.24</v>
      </c>
      <c r="L471" s="6">
        <f t="shared" si="79"/>
        <v>460968.25000000023</v>
      </c>
      <c r="M471" s="6"/>
      <c r="O471" s="8">
        <v>-295.24</v>
      </c>
      <c r="P471" s="3">
        <f t="shared" si="80"/>
        <v>25900.279999999948</v>
      </c>
      <c r="S471" s="3">
        <f t="shared" si="81"/>
        <v>0</v>
      </c>
      <c r="T471" s="3"/>
    </row>
    <row r="472" spans="1:21" x14ac:dyDescent="0.25">
      <c r="A472" s="2">
        <v>468</v>
      </c>
      <c r="B472" s="21" t="s">
        <v>227</v>
      </c>
      <c r="C472" s="4">
        <v>39708</v>
      </c>
      <c r="D472" s="33">
        <v>2008</v>
      </c>
      <c r="E472" s="34" t="s">
        <v>214</v>
      </c>
      <c r="F472" s="2" t="s">
        <v>177</v>
      </c>
      <c r="G472" s="9" t="s">
        <v>33</v>
      </c>
      <c r="I472" s="7">
        <v>68210574701</v>
      </c>
      <c r="J472" s="7"/>
      <c r="K472" s="8">
        <v>-187.63</v>
      </c>
      <c r="L472" s="6">
        <f t="shared" si="79"/>
        <v>460780.62000000023</v>
      </c>
      <c r="M472" s="6"/>
      <c r="O472" s="8">
        <v>-187.63</v>
      </c>
      <c r="P472" s="3">
        <f t="shared" si="80"/>
        <v>25712.649999999947</v>
      </c>
      <c r="S472" s="3">
        <f t="shared" si="81"/>
        <v>0</v>
      </c>
      <c r="T472" s="3"/>
    </row>
    <row r="473" spans="1:21" x14ac:dyDescent="0.25">
      <c r="A473" s="2">
        <v>469</v>
      </c>
      <c r="B473" s="21" t="s">
        <v>227</v>
      </c>
      <c r="C473" s="4">
        <v>39708</v>
      </c>
      <c r="D473" s="33">
        <v>2008</v>
      </c>
      <c r="E473" s="34" t="s">
        <v>214</v>
      </c>
      <c r="F473" s="2" t="s">
        <v>177</v>
      </c>
      <c r="G473" s="2" t="s">
        <v>117</v>
      </c>
      <c r="I473" s="7">
        <v>340037801342</v>
      </c>
      <c r="J473" s="7"/>
      <c r="K473" s="8">
        <v>-235.33</v>
      </c>
      <c r="L473" s="6">
        <f t="shared" si="79"/>
        <v>460545.29000000021</v>
      </c>
      <c r="M473" s="6"/>
      <c r="O473" s="8">
        <v>-235.33</v>
      </c>
      <c r="P473" s="3">
        <f t="shared" si="80"/>
        <v>25477.319999999945</v>
      </c>
      <c r="S473" s="3">
        <f t="shared" si="81"/>
        <v>0</v>
      </c>
      <c r="T473" s="3"/>
    </row>
    <row r="474" spans="1:21" x14ac:dyDescent="0.25">
      <c r="A474" s="2">
        <v>470</v>
      </c>
      <c r="B474" s="21" t="s">
        <v>227</v>
      </c>
      <c r="C474" s="4">
        <v>39708</v>
      </c>
      <c r="D474" s="33">
        <v>2008</v>
      </c>
      <c r="E474" s="34" t="s">
        <v>214</v>
      </c>
      <c r="F474" s="2" t="s">
        <v>177</v>
      </c>
      <c r="G474" s="2" t="s">
        <v>116</v>
      </c>
      <c r="I474" s="7">
        <v>776599331674</v>
      </c>
      <c r="J474" s="7"/>
      <c r="K474" s="8">
        <v>-410.86</v>
      </c>
      <c r="L474" s="6">
        <f t="shared" si="79"/>
        <v>460134.43000000023</v>
      </c>
      <c r="M474" s="6"/>
      <c r="O474" s="8">
        <v>-410.86</v>
      </c>
      <c r="P474" s="3">
        <f t="shared" si="80"/>
        <v>25066.459999999945</v>
      </c>
      <c r="S474" s="3">
        <f t="shared" si="81"/>
        <v>0</v>
      </c>
      <c r="T474" s="3"/>
    </row>
    <row r="475" spans="1:21" x14ac:dyDescent="0.25">
      <c r="A475" s="2">
        <v>471</v>
      </c>
      <c r="B475" s="21" t="s">
        <v>227</v>
      </c>
      <c r="C475" s="4">
        <v>39708</v>
      </c>
      <c r="D475" s="33">
        <v>2008</v>
      </c>
      <c r="E475" s="34" t="s">
        <v>214</v>
      </c>
      <c r="F475" s="2" t="s">
        <v>177</v>
      </c>
      <c r="G475" s="9" t="s">
        <v>58</v>
      </c>
      <c r="I475" s="7">
        <v>132501230060</v>
      </c>
      <c r="J475" s="7"/>
      <c r="K475" s="8">
        <v>-571.87</v>
      </c>
      <c r="L475" s="6">
        <f t="shared" si="79"/>
        <v>459562.56000000023</v>
      </c>
      <c r="M475" s="6"/>
      <c r="O475" s="8">
        <v>-571.87</v>
      </c>
      <c r="P475" s="3">
        <f t="shared" si="80"/>
        <v>24494.589999999946</v>
      </c>
      <c r="S475" s="3">
        <f t="shared" si="81"/>
        <v>0</v>
      </c>
      <c r="T475" s="3"/>
    </row>
    <row r="476" spans="1:21" x14ac:dyDescent="0.25">
      <c r="A476" s="2">
        <v>472</v>
      </c>
      <c r="B476" s="21" t="s">
        <v>227</v>
      </c>
      <c r="C476" s="4">
        <v>39708</v>
      </c>
      <c r="D476" s="33">
        <v>2008</v>
      </c>
      <c r="E476" s="34" t="s">
        <v>214</v>
      </c>
      <c r="F476" s="2" t="s">
        <v>177</v>
      </c>
      <c r="G476" s="2" t="s">
        <v>50</v>
      </c>
      <c r="I476" s="7">
        <v>611048577064</v>
      </c>
      <c r="J476" s="7"/>
      <c r="K476" s="8">
        <v>-2516.7999999999997</v>
      </c>
      <c r="L476" s="6">
        <f t="shared" si="79"/>
        <v>457045.76000000024</v>
      </c>
      <c r="M476" s="6"/>
      <c r="O476" s="8">
        <v>-2516.7999999999997</v>
      </c>
      <c r="P476" s="3">
        <f t="shared" si="80"/>
        <v>21977.789999999946</v>
      </c>
      <c r="S476" s="3">
        <f t="shared" si="81"/>
        <v>0</v>
      </c>
      <c r="T476" s="3"/>
    </row>
    <row r="477" spans="1:21" x14ac:dyDescent="0.25">
      <c r="A477" s="2">
        <v>473</v>
      </c>
      <c r="B477" s="21" t="s">
        <v>227</v>
      </c>
      <c r="C477" s="4">
        <v>39736</v>
      </c>
      <c r="D477" s="33">
        <v>2008</v>
      </c>
      <c r="E477" s="34" t="s">
        <v>214</v>
      </c>
      <c r="F477" s="2" t="s">
        <v>177</v>
      </c>
      <c r="G477" s="9" t="s">
        <v>33</v>
      </c>
      <c r="I477" s="7">
        <v>340037550051</v>
      </c>
      <c r="J477" s="7"/>
      <c r="K477" s="8">
        <v>-547.39</v>
      </c>
      <c r="L477" s="6">
        <f t="shared" si="79"/>
        <v>456498.37000000023</v>
      </c>
      <c r="M477" s="6"/>
      <c r="O477" s="8">
        <v>-547.39</v>
      </c>
      <c r="P477" s="3">
        <f t="shared" si="80"/>
        <v>21430.399999999947</v>
      </c>
      <c r="S477" s="3">
        <f t="shared" si="81"/>
        <v>0</v>
      </c>
      <c r="T477" s="3"/>
    </row>
    <row r="478" spans="1:21" x14ac:dyDescent="0.25">
      <c r="A478" s="2">
        <v>474</v>
      </c>
      <c r="B478" s="21" t="s">
        <v>227</v>
      </c>
      <c r="C478" s="4">
        <v>39736</v>
      </c>
      <c r="D478" s="33">
        <v>2008</v>
      </c>
      <c r="E478" s="34" t="s">
        <v>75</v>
      </c>
      <c r="F478" s="2" t="s">
        <v>93</v>
      </c>
      <c r="G478" s="2" t="s">
        <v>93</v>
      </c>
      <c r="I478" s="2"/>
      <c r="J478" s="2"/>
      <c r="K478" s="3"/>
      <c r="L478" s="6">
        <f t="shared" si="79"/>
        <v>456498.37000000023</v>
      </c>
      <c r="M478" s="3"/>
      <c r="O478" s="3">
        <v>-4000</v>
      </c>
      <c r="P478" s="3">
        <f t="shared" si="80"/>
        <v>17430.399999999947</v>
      </c>
      <c r="S478" s="3">
        <f t="shared" si="81"/>
        <v>-4000</v>
      </c>
      <c r="T478" s="3"/>
      <c r="U478" s="3">
        <f>+O478</f>
        <v>-4000</v>
      </c>
    </row>
    <row r="479" spans="1:21" x14ac:dyDescent="0.25">
      <c r="A479" s="2">
        <v>475</v>
      </c>
      <c r="B479" s="21" t="s">
        <v>227</v>
      </c>
      <c r="C479" s="4">
        <v>39755</v>
      </c>
      <c r="D479" s="33">
        <v>2008</v>
      </c>
      <c r="E479" s="34" t="s">
        <v>214</v>
      </c>
      <c r="F479" s="2" t="s">
        <v>257</v>
      </c>
      <c r="G479" s="2" t="s">
        <v>312</v>
      </c>
      <c r="I479" s="7">
        <v>732013879741</v>
      </c>
      <c r="J479" s="7"/>
      <c r="K479" s="8">
        <v>-760.6</v>
      </c>
      <c r="L479" s="6">
        <f t="shared" ref="L479:L531" si="85">+L478+K479</f>
        <v>455737.77000000025</v>
      </c>
      <c r="M479" s="6"/>
      <c r="O479" s="8">
        <v>-760.6</v>
      </c>
      <c r="P479" s="3">
        <f t="shared" si="80"/>
        <v>16669.799999999948</v>
      </c>
      <c r="S479" s="3">
        <f t="shared" si="81"/>
        <v>0</v>
      </c>
      <c r="T479" s="3"/>
    </row>
    <row r="480" spans="1:21" x14ac:dyDescent="0.25">
      <c r="A480" s="2">
        <v>476</v>
      </c>
      <c r="B480" s="21" t="s">
        <v>227</v>
      </c>
      <c r="C480" s="4">
        <v>39755</v>
      </c>
      <c r="D480" s="33">
        <v>2008</v>
      </c>
      <c r="E480" s="34" t="s">
        <v>75</v>
      </c>
      <c r="F480" s="2" t="s">
        <v>93</v>
      </c>
      <c r="G480" s="2" t="s">
        <v>93</v>
      </c>
      <c r="I480" s="2"/>
      <c r="J480" s="2"/>
      <c r="K480" s="3"/>
      <c r="L480" s="6">
        <f t="shared" si="85"/>
        <v>455737.77000000025</v>
      </c>
      <c r="M480" s="3"/>
      <c r="O480" s="3">
        <v>-3000</v>
      </c>
      <c r="P480" s="3">
        <f t="shared" ref="P480" si="86">+P479+O480</f>
        <v>13669.799999999948</v>
      </c>
      <c r="S480" s="3">
        <f t="shared" si="81"/>
        <v>-3000</v>
      </c>
      <c r="T480" s="3"/>
      <c r="U480" s="3">
        <f t="shared" ref="U480:U481" si="87">+O480</f>
        <v>-3000</v>
      </c>
    </row>
    <row r="481" spans="1:21" x14ac:dyDescent="0.25">
      <c r="A481" s="2">
        <v>477</v>
      </c>
      <c r="B481" s="21" t="s">
        <v>227</v>
      </c>
      <c r="C481" s="4">
        <v>39755</v>
      </c>
      <c r="D481" s="33">
        <v>2008</v>
      </c>
      <c r="E481" s="34" t="s">
        <v>75</v>
      </c>
      <c r="F481" s="2" t="s">
        <v>93</v>
      </c>
      <c r="G481" s="2" t="s">
        <v>93</v>
      </c>
      <c r="H481" s="2" t="s">
        <v>114</v>
      </c>
      <c r="I481" s="2"/>
      <c r="J481" s="2"/>
      <c r="K481" s="3"/>
      <c r="L481" s="6">
        <f t="shared" si="85"/>
        <v>455737.77000000025</v>
      </c>
      <c r="M481" s="3"/>
      <c r="O481" s="3">
        <v>-3500</v>
      </c>
      <c r="P481" s="3">
        <f t="shared" ref="P481:P482" si="88">+P480+O481</f>
        <v>10169.799999999948</v>
      </c>
      <c r="S481" s="3">
        <f t="shared" si="81"/>
        <v>-3500</v>
      </c>
      <c r="T481" s="3"/>
      <c r="U481" s="3">
        <f t="shared" si="87"/>
        <v>-3500</v>
      </c>
    </row>
    <row r="482" spans="1:21" x14ac:dyDescent="0.25">
      <c r="A482" s="2">
        <v>478</v>
      </c>
      <c r="B482" s="21" t="s">
        <v>227</v>
      </c>
      <c r="C482" s="4">
        <v>39790</v>
      </c>
      <c r="D482" s="33">
        <v>2008</v>
      </c>
      <c r="E482" s="34" t="s">
        <v>214</v>
      </c>
      <c r="F482" s="2" t="s">
        <v>177</v>
      </c>
      <c r="G482" s="2" t="s">
        <v>50</v>
      </c>
      <c r="I482" s="7">
        <v>611048577064</v>
      </c>
      <c r="J482" s="7"/>
      <c r="K482" s="8">
        <v>-1839.2</v>
      </c>
      <c r="L482" s="6">
        <f t="shared" si="85"/>
        <v>453898.57000000024</v>
      </c>
      <c r="M482" s="6">
        <v>453898.67</v>
      </c>
      <c r="O482" s="8">
        <v>-1839.2</v>
      </c>
      <c r="P482" s="3">
        <f t="shared" si="88"/>
        <v>8330.5999999999476</v>
      </c>
      <c r="S482" s="3">
        <f t="shared" si="81"/>
        <v>0</v>
      </c>
      <c r="T482" s="3"/>
    </row>
    <row r="483" spans="1:21" x14ac:dyDescent="0.25">
      <c r="A483" s="2">
        <v>479</v>
      </c>
      <c r="B483" s="21" t="s">
        <v>227</v>
      </c>
      <c r="C483" s="4">
        <v>39793</v>
      </c>
      <c r="D483" s="33">
        <v>2008</v>
      </c>
      <c r="E483" s="34" t="s">
        <v>75</v>
      </c>
      <c r="F483" s="2" t="s">
        <v>93</v>
      </c>
      <c r="G483" s="2" t="s">
        <v>93</v>
      </c>
      <c r="I483" s="2"/>
      <c r="J483" s="2"/>
      <c r="K483" s="3"/>
      <c r="L483" s="6">
        <f t="shared" si="85"/>
        <v>453898.57000000024</v>
      </c>
      <c r="M483" s="3"/>
      <c r="O483" s="3">
        <v>-5000</v>
      </c>
      <c r="P483" s="3">
        <f t="shared" ref="P483" si="89">+P482+O483</f>
        <v>3330.5999999999476</v>
      </c>
      <c r="Q483" s="3">
        <v>3330.6</v>
      </c>
      <c r="S483" s="3">
        <f t="shared" si="81"/>
        <v>-5000</v>
      </c>
      <c r="T483" s="3"/>
      <c r="U483" s="3">
        <f>+O483</f>
        <v>-5000</v>
      </c>
    </row>
    <row r="484" spans="1:21" x14ac:dyDescent="0.25">
      <c r="A484" s="2">
        <v>480</v>
      </c>
      <c r="B484" s="21" t="s">
        <v>227</v>
      </c>
      <c r="C484" s="4">
        <v>39814</v>
      </c>
      <c r="D484" s="33">
        <v>2009</v>
      </c>
      <c r="E484" s="34" t="s">
        <v>76</v>
      </c>
      <c r="F484" s="2" t="s">
        <v>76</v>
      </c>
      <c r="G484" s="2" t="s">
        <v>76</v>
      </c>
      <c r="I484" s="11"/>
      <c r="J484" s="11"/>
      <c r="K484" s="3"/>
      <c r="L484" s="6">
        <f t="shared" si="85"/>
        <v>453898.57000000024</v>
      </c>
      <c r="M484" s="3"/>
      <c r="O484" s="3">
        <v>15.9</v>
      </c>
      <c r="P484" s="3">
        <v>3346.5</v>
      </c>
      <c r="Q484" s="3">
        <v>3346.5</v>
      </c>
      <c r="S484" s="3">
        <f t="shared" si="81"/>
        <v>15.9</v>
      </c>
      <c r="T484" s="3"/>
    </row>
    <row r="485" spans="1:21" x14ac:dyDescent="0.25">
      <c r="A485" s="2">
        <v>481</v>
      </c>
      <c r="B485" s="21" t="s">
        <v>227</v>
      </c>
      <c r="C485" s="4">
        <v>39815</v>
      </c>
      <c r="D485" s="33">
        <v>2009</v>
      </c>
      <c r="E485" s="34" t="s">
        <v>8</v>
      </c>
      <c r="F485" s="2" t="s">
        <v>292</v>
      </c>
      <c r="G485" s="2" t="s">
        <v>292</v>
      </c>
      <c r="I485" s="11"/>
      <c r="J485" s="11"/>
      <c r="K485" s="3">
        <v>13591.6</v>
      </c>
      <c r="L485" s="6">
        <f t="shared" si="85"/>
        <v>467490.17000000022</v>
      </c>
      <c r="M485" s="3">
        <v>467490.27</v>
      </c>
      <c r="P485" s="3">
        <f>+O485+P484</f>
        <v>3346.5</v>
      </c>
      <c r="S485" s="3">
        <f t="shared" si="81"/>
        <v>-13591.6</v>
      </c>
      <c r="T485" s="3"/>
    </row>
    <row r="486" spans="1:21" x14ac:dyDescent="0.25">
      <c r="A486" s="2">
        <v>482</v>
      </c>
      <c r="B486" s="21" t="s">
        <v>227</v>
      </c>
      <c r="C486" s="4">
        <v>39816</v>
      </c>
      <c r="D486" s="33">
        <v>2009</v>
      </c>
      <c r="E486" s="34" t="s">
        <v>74</v>
      </c>
      <c r="F486" s="2" t="s">
        <v>292</v>
      </c>
      <c r="G486" s="2" t="s">
        <v>292</v>
      </c>
      <c r="I486" s="11"/>
      <c r="J486" s="11"/>
      <c r="K486" s="3">
        <v>-2038.5</v>
      </c>
      <c r="L486" s="6">
        <f t="shared" si="85"/>
        <v>465451.67000000022</v>
      </c>
      <c r="M486" s="3"/>
      <c r="P486" s="3">
        <f t="shared" ref="P486:P527" si="90">+O486+P485</f>
        <v>3346.5</v>
      </c>
      <c r="S486" s="3">
        <f t="shared" si="81"/>
        <v>2038.5</v>
      </c>
      <c r="T486" s="3"/>
    </row>
    <row r="487" spans="1:21" x14ac:dyDescent="0.25">
      <c r="A487" s="2">
        <v>483</v>
      </c>
      <c r="B487" s="21" t="s">
        <v>227</v>
      </c>
      <c r="C487" s="4">
        <v>39817</v>
      </c>
      <c r="D487" s="33">
        <v>2009</v>
      </c>
      <c r="E487" s="34" t="s">
        <v>11</v>
      </c>
      <c r="F487" s="2" t="s">
        <v>292</v>
      </c>
      <c r="G487" s="2" t="s">
        <v>292</v>
      </c>
      <c r="I487" s="11"/>
      <c r="J487" s="11"/>
      <c r="K487" s="3">
        <v>-17</v>
      </c>
      <c r="L487" s="6">
        <f t="shared" si="85"/>
        <v>465434.67000000022</v>
      </c>
      <c r="M487" s="3"/>
      <c r="P487" s="3">
        <f t="shared" si="90"/>
        <v>3346.5</v>
      </c>
      <c r="S487" s="3">
        <f t="shared" si="81"/>
        <v>17</v>
      </c>
      <c r="T487" s="3"/>
    </row>
    <row r="488" spans="1:21" x14ac:dyDescent="0.25">
      <c r="A488" s="2">
        <v>484</v>
      </c>
      <c r="B488" s="21" t="s">
        <v>227</v>
      </c>
      <c r="C488" s="4">
        <v>39828</v>
      </c>
      <c r="D488" s="33">
        <v>2009</v>
      </c>
      <c r="E488" s="34" t="s">
        <v>134</v>
      </c>
      <c r="F488" s="2" t="s">
        <v>324</v>
      </c>
      <c r="G488" s="2" t="s">
        <v>313</v>
      </c>
      <c r="H488" s="2" t="s">
        <v>91</v>
      </c>
      <c r="I488" s="7">
        <v>1420253687</v>
      </c>
      <c r="J488" s="7"/>
      <c r="K488" s="3">
        <v>50000</v>
      </c>
      <c r="L488" s="6">
        <f t="shared" si="85"/>
        <v>515434.67000000022</v>
      </c>
      <c r="M488" s="3"/>
      <c r="O488" s="3">
        <v>50000</v>
      </c>
      <c r="P488" s="3">
        <f t="shared" si="90"/>
        <v>53346.5</v>
      </c>
      <c r="S488" s="3">
        <f t="shared" si="81"/>
        <v>0</v>
      </c>
      <c r="T488" s="3"/>
    </row>
    <row r="489" spans="1:21" x14ac:dyDescent="0.25">
      <c r="A489" s="2">
        <v>485</v>
      </c>
      <c r="B489" s="21" t="s">
        <v>227</v>
      </c>
      <c r="C489" s="4">
        <v>39838</v>
      </c>
      <c r="D489" s="33">
        <v>2009</v>
      </c>
      <c r="E489" s="34" t="s">
        <v>75</v>
      </c>
      <c r="F489" s="2" t="s">
        <v>93</v>
      </c>
      <c r="G489" s="2" t="s">
        <v>93</v>
      </c>
      <c r="I489" s="2"/>
      <c r="J489" s="2"/>
      <c r="K489" s="3"/>
      <c r="L489" s="6">
        <f t="shared" si="85"/>
        <v>515434.67000000022</v>
      </c>
      <c r="M489" s="3"/>
      <c r="O489" s="3">
        <v>-5000</v>
      </c>
      <c r="P489" s="3">
        <f t="shared" ref="P489:P492" si="91">+P488+O489</f>
        <v>48346.5</v>
      </c>
      <c r="S489" s="3">
        <f t="shared" si="81"/>
        <v>-5000</v>
      </c>
      <c r="T489" s="3"/>
      <c r="U489" s="3">
        <f>+O489</f>
        <v>-5000</v>
      </c>
    </row>
    <row r="490" spans="1:21" x14ac:dyDescent="0.25">
      <c r="A490" s="2">
        <v>486</v>
      </c>
      <c r="B490" s="21" t="s">
        <v>227</v>
      </c>
      <c r="C490" s="4">
        <v>39839</v>
      </c>
      <c r="D490" s="33">
        <v>2009</v>
      </c>
      <c r="E490" s="34" t="s">
        <v>214</v>
      </c>
      <c r="F490" s="2" t="s">
        <v>177</v>
      </c>
      <c r="G490" s="2" t="s">
        <v>303</v>
      </c>
      <c r="I490" s="7">
        <v>240093014112</v>
      </c>
      <c r="J490" s="7"/>
      <c r="K490" s="3">
        <v>-777.07</v>
      </c>
      <c r="L490" s="6">
        <f t="shared" si="85"/>
        <v>514657.60000000021</v>
      </c>
      <c r="M490" s="3"/>
      <c r="O490" s="3">
        <v>-777.07</v>
      </c>
      <c r="P490" s="3">
        <f t="shared" si="91"/>
        <v>47569.43</v>
      </c>
      <c r="S490" s="3">
        <f t="shared" si="81"/>
        <v>0</v>
      </c>
      <c r="T490" s="3"/>
    </row>
    <row r="491" spans="1:21" x14ac:dyDescent="0.25">
      <c r="A491" s="2">
        <v>487</v>
      </c>
      <c r="B491" s="21" t="s">
        <v>227</v>
      </c>
      <c r="C491" s="4">
        <v>39840</v>
      </c>
      <c r="D491" s="33">
        <v>2009</v>
      </c>
      <c r="E491" s="34" t="s">
        <v>214</v>
      </c>
      <c r="F491" s="2" t="s">
        <v>177</v>
      </c>
      <c r="G491" s="2" t="s">
        <v>303</v>
      </c>
      <c r="I491" s="7">
        <v>240093014112</v>
      </c>
      <c r="J491" s="7"/>
      <c r="K491" s="3">
        <v>-579.11</v>
      </c>
      <c r="L491" s="6">
        <f t="shared" si="85"/>
        <v>514078.49000000022</v>
      </c>
      <c r="M491" s="3"/>
      <c r="O491" s="3">
        <v>-579.11</v>
      </c>
      <c r="P491" s="3">
        <f t="shared" si="91"/>
        <v>46990.32</v>
      </c>
      <c r="S491" s="3">
        <f t="shared" si="81"/>
        <v>0</v>
      </c>
      <c r="T491" s="3"/>
    </row>
    <row r="492" spans="1:21" x14ac:dyDescent="0.25">
      <c r="A492" s="2">
        <v>488</v>
      </c>
      <c r="B492" s="21" t="s">
        <v>227</v>
      </c>
      <c r="C492" s="4">
        <v>39840</v>
      </c>
      <c r="D492" s="33">
        <v>2009</v>
      </c>
      <c r="E492" s="34" t="s">
        <v>214</v>
      </c>
      <c r="F492" s="2" t="s">
        <v>177</v>
      </c>
      <c r="G492" s="2" t="s">
        <v>50</v>
      </c>
      <c r="I492" s="7">
        <v>611048577064</v>
      </c>
      <c r="J492" s="7"/>
      <c r="K492" s="3">
        <v>-26897.38</v>
      </c>
      <c r="L492" s="6">
        <f t="shared" si="85"/>
        <v>487181.11000000022</v>
      </c>
      <c r="M492" s="3"/>
      <c r="O492" s="3">
        <v>-26897.38</v>
      </c>
      <c r="P492" s="3">
        <f t="shared" si="91"/>
        <v>20092.939999999999</v>
      </c>
      <c r="S492" s="3">
        <f t="shared" si="81"/>
        <v>0</v>
      </c>
      <c r="T492" s="3"/>
    </row>
    <row r="493" spans="1:21" x14ac:dyDescent="0.25">
      <c r="A493" s="2">
        <v>489</v>
      </c>
      <c r="B493" s="21" t="s">
        <v>227</v>
      </c>
      <c r="C493" s="4">
        <v>39846</v>
      </c>
      <c r="D493" s="33">
        <v>2009</v>
      </c>
      <c r="E493" s="34" t="s">
        <v>214</v>
      </c>
      <c r="F493" s="2" t="s">
        <v>177</v>
      </c>
      <c r="G493" s="2" t="s">
        <v>303</v>
      </c>
      <c r="I493" s="7">
        <v>240093014112</v>
      </c>
      <c r="J493" s="7"/>
      <c r="K493" s="3">
        <v>-1023.5</v>
      </c>
      <c r="L493" s="6">
        <f t="shared" si="85"/>
        <v>486157.61000000022</v>
      </c>
      <c r="M493" s="3"/>
      <c r="O493" s="3">
        <v>-1023.5</v>
      </c>
      <c r="P493" s="3">
        <f t="shared" si="90"/>
        <v>19069.439999999999</v>
      </c>
      <c r="S493" s="3">
        <f t="shared" si="81"/>
        <v>0</v>
      </c>
      <c r="T493" s="3"/>
    </row>
    <row r="494" spans="1:21" x14ac:dyDescent="0.25">
      <c r="A494" s="2">
        <v>490</v>
      </c>
      <c r="B494" s="21" t="s">
        <v>227</v>
      </c>
      <c r="C494" s="4">
        <v>39846</v>
      </c>
      <c r="D494" s="33">
        <v>2009</v>
      </c>
      <c r="E494" s="34" t="s">
        <v>214</v>
      </c>
      <c r="F494" s="2" t="s">
        <v>177</v>
      </c>
      <c r="G494" s="2" t="s">
        <v>303</v>
      </c>
      <c r="I494" s="7">
        <v>240093014112</v>
      </c>
      <c r="J494" s="7"/>
      <c r="K494" s="3">
        <v>-905.24</v>
      </c>
      <c r="L494" s="6">
        <f t="shared" si="85"/>
        <v>485252.37000000023</v>
      </c>
      <c r="M494" s="3"/>
      <c r="O494" s="3">
        <v>-905.24</v>
      </c>
      <c r="P494" s="3">
        <f t="shared" si="90"/>
        <v>18164.199999999997</v>
      </c>
      <c r="S494" s="3">
        <f t="shared" si="81"/>
        <v>0</v>
      </c>
      <c r="T494" s="3"/>
    </row>
    <row r="495" spans="1:21" x14ac:dyDescent="0.25">
      <c r="A495" s="2">
        <v>491</v>
      </c>
      <c r="B495" s="21" t="s">
        <v>227</v>
      </c>
      <c r="C495" s="4">
        <v>39855</v>
      </c>
      <c r="D495" s="33">
        <v>2009</v>
      </c>
      <c r="E495" s="34" t="s">
        <v>134</v>
      </c>
      <c r="F495" s="2" t="s">
        <v>257</v>
      </c>
      <c r="G495" s="15" t="s">
        <v>312</v>
      </c>
      <c r="H495" s="15" t="s">
        <v>90</v>
      </c>
      <c r="I495" s="7"/>
      <c r="J495" s="7"/>
      <c r="K495" s="3"/>
      <c r="L495" s="6">
        <f t="shared" si="85"/>
        <v>485252.37000000023</v>
      </c>
      <c r="M495" s="3"/>
      <c r="O495" s="3">
        <v>60</v>
      </c>
      <c r="P495" s="3">
        <f t="shared" si="90"/>
        <v>18224.199999999997</v>
      </c>
      <c r="S495" s="3">
        <f t="shared" si="81"/>
        <v>60</v>
      </c>
      <c r="T495" s="3"/>
    </row>
    <row r="496" spans="1:21" x14ac:dyDescent="0.25">
      <c r="A496" s="2">
        <v>492</v>
      </c>
      <c r="B496" s="21" t="s">
        <v>227</v>
      </c>
      <c r="C496" s="4">
        <v>39862</v>
      </c>
      <c r="D496" s="33">
        <v>2009</v>
      </c>
      <c r="E496" s="34" t="s">
        <v>75</v>
      </c>
      <c r="F496" s="2" t="s">
        <v>93</v>
      </c>
      <c r="G496" s="2" t="s">
        <v>93</v>
      </c>
      <c r="I496" s="7"/>
      <c r="J496" s="7"/>
      <c r="K496" s="3"/>
      <c r="L496" s="6">
        <f t="shared" si="85"/>
        <v>485252.37000000023</v>
      </c>
      <c r="M496" s="3"/>
      <c r="O496" s="3">
        <v>-5000</v>
      </c>
      <c r="P496" s="3">
        <f t="shared" si="90"/>
        <v>13224.199999999997</v>
      </c>
      <c r="S496" s="3">
        <f t="shared" si="81"/>
        <v>-5000</v>
      </c>
      <c r="T496" s="3" t="str">
        <f t="shared" ref="T496" si="92">IF(S496&gt;0,S496,"")</f>
        <v/>
      </c>
      <c r="U496" s="3">
        <f>+O496</f>
        <v>-5000</v>
      </c>
    </row>
    <row r="497" spans="1:21" x14ac:dyDescent="0.25">
      <c r="A497" s="2">
        <v>493</v>
      </c>
      <c r="B497" s="21" t="s">
        <v>227</v>
      </c>
      <c r="C497" s="4">
        <v>39899</v>
      </c>
      <c r="D497" s="33">
        <v>2009</v>
      </c>
      <c r="E497" s="34" t="s">
        <v>214</v>
      </c>
      <c r="F497" s="2" t="s">
        <v>177</v>
      </c>
      <c r="G497" s="2" t="s">
        <v>33</v>
      </c>
      <c r="I497" s="7">
        <v>340037550051</v>
      </c>
      <c r="J497" s="7"/>
      <c r="K497" s="3">
        <v>-3280.62</v>
      </c>
      <c r="L497" s="6">
        <f t="shared" si="85"/>
        <v>481971.75000000023</v>
      </c>
      <c r="M497" s="3"/>
      <c r="O497" s="3">
        <v>-3280.62</v>
      </c>
      <c r="P497" s="3">
        <f t="shared" si="90"/>
        <v>9943.5799999999981</v>
      </c>
      <c r="Q497" s="3">
        <v>9943.58</v>
      </c>
      <c r="S497" s="3">
        <f t="shared" si="81"/>
        <v>0</v>
      </c>
      <c r="T497" s="3"/>
    </row>
    <row r="498" spans="1:21" x14ac:dyDescent="0.25">
      <c r="A498" s="2">
        <v>494</v>
      </c>
      <c r="B498" s="21" t="s">
        <v>227</v>
      </c>
      <c r="C498" s="4">
        <v>39917</v>
      </c>
      <c r="D498" s="33">
        <v>2009</v>
      </c>
      <c r="E498" s="34" t="s">
        <v>214</v>
      </c>
      <c r="F498" s="2" t="s">
        <v>177</v>
      </c>
      <c r="G498" s="2" t="s">
        <v>50</v>
      </c>
      <c r="I498" s="7">
        <v>611048577064</v>
      </c>
      <c r="J498" s="7"/>
      <c r="K498" s="3">
        <v>-3791.32</v>
      </c>
      <c r="L498" s="6">
        <f t="shared" si="85"/>
        <v>478180.43000000023</v>
      </c>
      <c r="M498" s="3"/>
      <c r="O498" s="3">
        <v>-3791.32</v>
      </c>
      <c r="P498" s="3">
        <f t="shared" si="90"/>
        <v>6152.2599999999984</v>
      </c>
      <c r="S498" s="3">
        <f t="shared" si="81"/>
        <v>0</v>
      </c>
      <c r="T498" s="3"/>
    </row>
    <row r="499" spans="1:21" x14ac:dyDescent="0.25">
      <c r="A499" s="2">
        <v>495</v>
      </c>
      <c r="B499" s="21" t="s">
        <v>227</v>
      </c>
      <c r="C499" s="4">
        <v>39927</v>
      </c>
      <c r="D499" s="33">
        <v>2009</v>
      </c>
      <c r="E499" s="34" t="s">
        <v>214</v>
      </c>
      <c r="F499" s="2" t="s">
        <v>257</v>
      </c>
      <c r="G499" s="2" t="s">
        <v>51</v>
      </c>
      <c r="I499" s="7">
        <v>68244328576</v>
      </c>
      <c r="J499" s="7"/>
      <c r="K499" s="3">
        <v>-590.58000000000004</v>
      </c>
      <c r="L499" s="6">
        <f t="shared" si="85"/>
        <v>477589.85000000021</v>
      </c>
      <c r="M499" s="3"/>
      <c r="O499" s="3">
        <v>-590.58000000000004</v>
      </c>
      <c r="P499" s="3">
        <f t="shared" si="90"/>
        <v>5561.6799999999985</v>
      </c>
      <c r="S499" s="3">
        <f t="shared" si="81"/>
        <v>0</v>
      </c>
      <c r="T499" s="3"/>
    </row>
    <row r="500" spans="1:21" x14ac:dyDescent="0.25">
      <c r="A500" s="2">
        <v>496</v>
      </c>
      <c r="B500" s="21" t="s">
        <v>227</v>
      </c>
      <c r="C500" s="4">
        <v>39927</v>
      </c>
      <c r="D500" s="33">
        <v>2009</v>
      </c>
      <c r="E500" s="34" t="s">
        <v>214</v>
      </c>
      <c r="F500" s="2" t="s">
        <v>257</v>
      </c>
      <c r="G500" s="2" t="s">
        <v>51</v>
      </c>
      <c r="I500" s="7">
        <v>68244328576</v>
      </c>
      <c r="J500" s="7"/>
      <c r="K500" s="3">
        <v>-183.87</v>
      </c>
      <c r="L500" s="6">
        <f t="shared" si="85"/>
        <v>477405.98000000021</v>
      </c>
      <c r="M500" s="3"/>
      <c r="O500" s="3">
        <v>-183.87</v>
      </c>
      <c r="P500" s="3">
        <f t="shared" si="90"/>
        <v>5377.8099999999986</v>
      </c>
      <c r="S500" s="3">
        <f t="shared" si="81"/>
        <v>0</v>
      </c>
      <c r="T500" s="3"/>
    </row>
    <row r="501" spans="1:21" x14ac:dyDescent="0.25">
      <c r="A501" s="2">
        <v>497</v>
      </c>
      <c r="B501" s="21" t="s">
        <v>227</v>
      </c>
      <c r="C501" s="4">
        <v>39945</v>
      </c>
      <c r="D501" s="33">
        <v>2009</v>
      </c>
      <c r="E501" s="34" t="s">
        <v>134</v>
      </c>
      <c r="F501" s="2" t="s">
        <v>324</v>
      </c>
      <c r="G501" s="2" t="s">
        <v>313</v>
      </c>
      <c r="H501" s="2" t="s">
        <v>91</v>
      </c>
      <c r="I501" s="7">
        <v>1420253687</v>
      </c>
      <c r="J501" s="7"/>
      <c r="K501" s="3">
        <v>25000</v>
      </c>
      <c r="L501" s="6">
        <f t="shared" si="85"/>
        <v>502405.98000000021</v>
      </c>
      <c r="M501" s="3"/>
      <c r="O501" s="3">
        <v>25000</v>
      </c>
      <c r="P501" s="3">
        <f t="shared" si="90"/>
        <v>30377.809999999998</v>
      </c>
      <c r="S501" s="3">
        <f t="shared" si="81"/>
        <v>0</v>
      </c>
      <c r="T501" s="3"/>
    </row>
    <row r="502" spans="1:21" x14ac:dyDescent="0.25">
      <c r="A502" s="2">
        <v>498</v>
      </c>
      <c r="B502" s="21" t="s">
        <v>227</v>
      </c>
      <c r="C502" s="4">
        <v>39951</v>
      </c>
      <c r="D502" s="33">
        <v>2009</v>
      </c>
      <c r="E502" s="34" t="s">
        <v>75</v>
      </c>
      <c r="F502" s="2" t="s">
        <v>93</v>
      </c>
      <c r="G502" s="2" t="s">
        <v>93</v>
      </c>
      <c r="I502" s="7"/>
      <c r="J502" s="7"/>
      <c r="K502" s="3"/>
      <c r="L502" s="6">
        <f t="shared" si="85"/>
        <v>502405.98000000021</v>
      </c>
      <c r="M502" s="3"/>
      <c r="O502" s="3">
        <v>-3500</v>
      </c>
      <c r="P502" s="3">
        <f t="shared" si="90"/>
        <v>26877.809999999998</v>
      </c>
      <c r="S502" s="3">
        <f t="shared" si="81"/>
        <v>-3500</v>
      </c>
      <c r="T502" s="3" t="str">
        <f>IF(S502&gt;0,S502,"")</f>
        <v/>
      </c>
      <c r="U502" s="3">
        <f>+O502</f>
        <v>-3500</v>
      </c>
    </row>
    <row r="503" spans="1:21" x14ac:dyDescent="0.25">
      <c r="A503" s="2">
        <v>499</v>
      </c>
      <c r="B503" s="21" t="s">
        <v>227</v>
      </c>
      <c r="C503" s="4">
        <v>39953</v>
      </c>
      <c r="D503" s="33">
        <v>2009</v>
      </c>
      <c r="E503" s="34" t="s">
        <v>214</v>
      </c>
      <c r="F503" s="2" t="s">
        <v>177</v>
      </c>
      <c r="G503" s="2" t="s">
        <v>117</v>
      </c>
      <c r="I503" s="7">
        <v>340037801342</v>
      </c>
      <c r="J503" s="7"/>
      <c r="K503" s="3">
        <v>-192.87</v>
      </c>
      <c r="L503" s="6">
        <f t="shared" si="85"/>
        <v>502213.11000000022</v>
      </c>
      <c r="M503" s="3"/>
      <c r="O503" s="3">
        <v>-192.87</v>
      </c>
      <c r="P503" s="3">
        <f t="shared" si="90"/>
        <v>26684.94</v>
      </c>
      <c r="S503" s="3">
        <f t="shared" si="81"/>
        <v>0</v>
      </c>
      <c r="T503" s="3"/>
    </row>
    <row r="504" spans="1:21" x14ac:dyDescent="0.25">
      <c r="A504" s="2">
        <v>500</v>
      </c>
      <c r="B504" s="21" t="s">
        <v>227</v>
      </c>
      <c r="C504" s="4">
        <v>39953</v>
      </c>
      <c r="D504" s="33">
        <v>2009</v>
      </c>
      <c r="E504" s="34" t="s">
        <v>214</v>
      </c>
      <c r="F504" s="2" t="s">
        <v>177</v>
      </c>
      <c r="G504" s="9" t="s">
        <v>59</v>
      </c>
      <c r="I504" s="7">
        <v>240017771414</v>
      </c>
      <c r="J504" s="7"/>
      <c r="K504" s="3">
        <v>-98.66</v>
      </c>
      <c r="L504" s="6">
        <f t="shared" si="85"/>
        <v>502114.45000000024</v>
      </c>
      <c r="M504" s="3"/>
      <c r="O504" s="3">
        <v>-98.66</v>
      </c>
      <c r="P504" s="3">
        <f t="shared" si="90"/>
        <v>26586.28</v>
      </c>
      <c r="S504" s="3">
        <f t="shared" si="81"/>
        <v>0</v>
      </c>
      <c r="T504" s="3"/>
    </row>
    <row r="505" spans="1:21" x14ac:dyDescent="0.25">
      <c r="A505" s="2">
        <v>501</v>
      </c>
      <c r="B505" s="21" t="s">
        <v>227</v>
      </c>
      <c r="C505" s="4">
        <v>39953</v>
      </c>
      <c r="D505" s="33">
        <v>2009</v>
      </c>
      <c r="E505" s="34" t="s">
        <v>214</v>
      </c>
      <c r="F505" s="2" t="s">
        <v>177</v>
      </c>
      <c r="G505" s="2" t="s">
        <v>33</v>
      </c>
      <c r="I505" s="7">
        <v>340037550051</v>
      </c>
      <c r="J505" s="7"/>
      <c r="K505" s="3">
        <v>-333.48</v>
      </c>
      <c r="L505" s="6">
        <f t="shared" si="85"/>
        <v>501780.97000000026</v>
      </c>
      <c r="M505" s="3"/>
      <c r="O505" s="3">
        <v>-333.48</v>
      </c>
      <c r="P505" s="3">
        <f t="shared" si="90"/>
        <v>26252.799999999999</v>
      </c>
      <c r="S505" s="3">
        <f t="shared" si="81"/>
        <v>0</v>
      </c>
      <c r="T505" s="3"/>
    </row>
    <row r="506" spans="1:21" x14ac:dyDescent="0.25">
      <c r="A506" s="2">
        <v>502</v>
      </c>
      <c r="B506" s="21" t="s">
        <v>227</v>
      </c>
      <c r="C506" s="4">
        <v>39953</v>
      </c>
      <c r="D506" s="33">
        <v>2009</v>
      </c>
      <c r="E506" s="34" t="s">
        <v>214</v>
      </c>
      <c r="F506" s="2" t="s">
        <v>177</v>
      </c>
      <c r="G506" s="2" t="s">
        <v>33</v>
      </c>
      <c r="I506" s="7">
        <v>340037550051</v>
      </c>
      <c r="J506" s="7"/>
      <c r="K506" s="3">
        <v>-340.74</v>
      </c>
      <c r="L506" s="6">
        <f t="shared" si="85"/>
        <v>501440.23000000027</v>
      </c>
      <c r="M506" s="3"/>
      <c r="O506" s="3">
        <v>-340.74</v>
      </c>
      <c r="P506" s="3">
        <f t="shared" si="90"/>
        <v>25912.059999999998</v>
      </c>
      <c r="S506" s="3">
        <f t="shared" si="81"/>
        <v>0</v>
      </c>
      <c r="T506" s="3"/>
    </row>
    <row r="507" spans="1:21" x14ac:dyDescent="0.25">
      <c r="A507" s="2">
        <v>503</v>
      </c>
      <c r="B507" s="21" t="s">
        <v>227</v>
      </c>
      <c r="C507" s="4">
        <v>39953</v>
      </c>
      <c r="D507" s="33">
        <v>2009</v>
      </c>
      <c r="E507" s="34" t="s">
        <v>214</v>
      </c>
      <c r="F507" s="2" t="s">
        <v>177</v>
      </c>
      <c r="G507" s="2" t="s">
        <v>33</v>
      </c>
      <c r="I507" s="7">
        <v>340037550051</v>
      </c>
      <c r="J507" s="7"/>
      <c r="K507" s="3">
        <v>-537.37</v>
      </c>
      <c r="L507" s="6">
        <f t="shared" si="85"/>
        <v>500902.86000000028</v>
      </c>
      <c r="M507" s="3"/>
      <c r="O507" s="3">
        <v>-537.37</v>
      </c>
      <c r="P507" s="3">
        <f t="shared" si="90"/>
        <v>25374.69</v>
      </c>
      <c r="S507" s="3">
        <f t="shared" si="81"/>
        <v>0</v>
      </c>
      <c r="T507" s="3"/>
    </row>
    <row r="508" spans="1:21" x14ac:dyDescent="0.25">
      <c r="A508" s="2">
        <v>504</v>
      </c>
      <c r="B508" s="21" t="s">
        <v>227</v>
      </c>
      <c r="C508" s="4">
        <v>39953</v>
      </c>
      <c r="D508" s="33">
        <v>2009</v>
      </c>
      <c r="E508" s="34" t="s">
        <v>214</v>
      </c>
      <c r="F508" s="2" t="s">
        <v>177</v>
      </c>
      <c r="G508" s="2" t="s">
        <v>33</v>
      </c>
      <c r="I508" s="7">
        <v>340037550051</v>
      </c>
      <c r="J508" s="7"/>
      <c r="K508" s="3">
        <v>-6573.16</v>
      </c>
      <c r="L508" s="6">
        <f t="shared" si="85"/>
        <v>494329.7000000003</v>
      </c>
      <c r="M508" s="3"/>
      <c r="O508" s="3">
        <v>-6573.16</v>
      </c>
      <c r="P508" s="3">
        <f t="shared" si="90"/>
        <v>18801.53</v>
      </c>
      <c r="S508" s="3">
        <f t="shared" si="81"/>
        <v>0</v>
      </c>
      <c r="T508" s="3"/>
    </row>
    <row r="509" spans="1:21" x14ac:dyDescent="0.25">
      <c r="A509" s="2">
        <v>505</v>
      </c>
      <c r="B509" s="21" t="s">
        <v>227</v>
      </c>
      <c r="C509" s="4">
        <v>39953</v>
      </c>
      <c r="D509" s="33">
        <v>2009</v>
      </c>
      <c r="E509" s="34" t="s">
        <v>214</v>
      </c>
      <c r="F509" s="2" t="s">
        <v>177</v>
      </c>
      <c r="G509" s="2" t="s">
        <v>33</v>
      </c>
      <c r="I509" s="7">
        <v>340037550051</v>
      </c>
      <c r="J509" s="7"/>
      <c r="K509" s="3">
        <v>-6521.05</v>
      </c>
      <c r="L509" s="6">
        <f t="shared" si="85"/>
        <v>487808.65000000031</v>
      </c>
      <c r="M509" s="3"/>
      <c r="O509" s="3">
        <v>-6521.05</v>
      </c>
      <c r="P509" s="3">
        <f t="shared" si="90"/>
        <v>12280.48</v>
      </c>
      <c r="S509" s="3">
        <f t="shared" si="81"/>
        <v>0</v>
      </c>
      <c r="T509" s="3"/>
    </row>
    <row r="510" spans="1:21" x14ac:dyDescent="0.25">
      <c r="A510" s="2">
        <v>506</v>
      </c>
      <c r="B510" s="21" t="s">
        <v>227</v>
      </c>
      <c r="C510" s="4">
        <v>39953</v>
      </c>
      <c r="D510" s="33">
        <v>2009</v>
      </c>
      <c r="E510" s="34" t="s">
        <v>214</v>
      </c>
      <c r="F510" s="2" t="s">
        <v>177</v>
      </c>
      <c r="G510" s="2" t="s">
        <v>84</v>
      </c>
      <c r="I510" s="7">
        <v>240045345884</v>
      </c>
      <c r="J510" s="7"/>
      <c r="K510" s="3">
        <v>-1258.52</v>
      </c>
      <c r="L510" s="6">
        <f t="shared" si="85"/>
        <v>486550.1300000003</v>
      </c>
      <c r="M510" s="3"/>
      <c r="O510" s="3">
        <v>-1258.52</v>
      </c>
      <c r="P510" s="3">
        <f t="shared" si="90"/>
        <v>11021.96</v>
      </c>
      <c r="Q510" s="3">
        <v>11021.96</v>
      </c>
      <c r="S510" s="3">
        <f t="shared" si="81"/>
        <v>0</v>
      </c>
      <c r="T510" s="3"/>
    </row>
    <row r="511" spans="1:21" x14ac:dyDescent="0.25">
      <c r="A511" s="2">
        <v>507</v>
      </c>
      <c r="B511" s="21" t="s">
        <v>227</v>
      </c>
      <c r="C511" s="4">
        <v>39992</v>
      </c>
      <c r="D511" s="33">
        <v>2009</v>
      </c>
      <c r="E511" s="34" t="s">
        <v>75</v>
      </c>
      <c r="F511" s="2" t="s">
        <v>93</v>
      </c>
      <c r="G511" s="2" t="s">
        <v>93</v>
      </c>
      <c r="I511" s="7"/>
      <c r="J511" s="7"/>
      <c r="K511" s="3"/>
      <c r="L511" s="6">
        <f t="shared" si="85"/>
        <v>486550.1300000003</v>
      </c>
      <c r="M511" s="3"/>
      <c r="O511" s="3">
        <v>-5000</v>
      </c>
      <c r="P511" s="3">
        <f t="shared" si="90"/>
        <v>6021.9599999999991</v>
      </c>
      <c r="S511" s="3">
        <f t="shared" si="81"/>
        <v>-5000</v>
      </c>
      <c r="T511" s="3" t="str">
        <f t="shared" ref="T511:T514" si="93">IF(S511&gt;0,S511,"")</f>
        <v/>
      </c>
      <c r="U511" s="3">
        <f t="shared" ref="U511:U514" si="94">+O511</f>
        <v>-5000</v>
      </c>
    </row>
    <row r="512" spans="1:21" x14ac:dyDescent="0.25">
      <c r="A512" s="2">
        <v>508</v>
      </c>
      <c r="B512" s="21" t="s">
        <v>227</v>
      </c>
      <c r="C512" s="4">
        <v>39995</v>
      </c>
      <c r="D512" s="33">
        <v>2009</v>
      </c>
      <c r="E512" s="34" t="s">
        <v>75</v>
      </c>
      <c r="F512" s="2" t="s">
        <v>93</v>
      </c>
      <c r="G512" s="2" t="s">
        <v>93</v>
      </c>
      <c r="H512" s="2" t="s">
        <v>92</v>
      </c>
      <c r="I512" s="7"/>
      <c r="J512" s="7"/>
      <c r="K512" s="3"/>
      <c r="L512" s="6">
        <f t="shared" si="85"/>
        <v>486550.1300000003</v>
      </c>
      <c r="M512" s="3"/>
      <c r="O512" s="3">
        <v>-2000</v>
      </c>
      <c r="P512" s="3">
        <f t="shared" si="90"/>
        <v>4021.9599999999991</v>
      </c>
      <c r="S512" s="3">
        <f t="shared" si="81"/>
        <v>-2000</v>
      </c>
      <c r="T512" s="3" t="str">
        <f t="shared" si="93"/>
        <v/>
      </c>
      <c r="U512" s="3">
        <f t="shared" si="94"/>
        <v>-2000</v>
      </c>
    </row>
    <row r="513" spans="1:21" x14ac:dyDescent="0.25">
      <c r="A513" s="2">
        <v>509</v>
      </c>
      <c r="B513" s="21" t="s">
        <v>227</v>
      </c>
      <c r="C513" s="4">
        <v>40042</v>
      </c>
      <c r="D513" s="33">
        <v>2009</v>
      </c>
      <c r="E513" s="34" t="s">
        <v>75</v>
      </c>
      <c r="F513" s="2" t="s">
        <v>93</v>
      </c>
      <c r="G513" s="2" t="s">
        <v>93</v>
      </c>
      <c r="I513" s="7"/>
      <c r="J513" s="7"/>
      <c r="K513" s="3"/>
      <c r="L513" s="6">
        <f t="shared" si="85"/>
        <v>486550.1300000003</v>
      </c>
      <c r="M513" s="3"/>
      <c r="O513" s="3">
        <v>-2000</v>
      </c>
      <c r="P513" s="3">
        <f t="shared" si="90"/>
        <v>2021.9599999999991</v>
      </c>
      <c r="S513" s="3">
        <f t="shared" si="81"/>
        <v>-2000</v>
      </c>
      <c r="T513" s="3" t="str">
        <f t="shared" si="93"/>
        <v/>
      </c>
      <c r="U513" s="3">
        <f t="shared" si="94"/>
        <v>-2000</v>
      </c>
    </row>
    <row r="514" spans="1:21" x14ac:dyDescent="0.25">
      <c r="A514" s="2">
        <v>510</v>
      </c>
      <c r="B514" s="21" t="s">
        <v>227</v>
      </c>
      <c r="C514" s="4">
        <v>40051</v>
      </c>
      <c r="D514" s="33">
        <v>2009</v>
      </c>
      <c r="E514" s="34" t="s">
        <v>75</v>
      </c>
      <c r="F514" s="2" t="s">
        <v>93</v>
      </c>
      <c r="G514" s="2" t="s">
        <v>93</v>
      </c>
      <c r="H514" s="2" t="s">
        <v>94</v>
      </c>
      <c r="I514" s="7"/>
      <c r="J514" s="7"/>
      <c r="K514" s="3"/>
      <c r="L514" s="6">
        <f t="shared" si="85"/>
        <v>486550.1300000003</v>
      </c>
      <c r="M514" s="3"/>
      <c r="O514" s="3">
        <v>-2000</v>
      </c>
      <c r="P514" s="3">
        <f t="shared" si="90"/>
        <v>21.959999999999127</v>
      </c>
      <c r="S514" s="3">
        <f t="shared" si="81"/>
        <v>-2000</v>
      </c>
      <c r="T514" s="3" t="str">
        <f t="shared" si="93"/>
        <v/>
      </c>
      <c r="U514" s="3">
        <f t="shared" si="94"/>
        <v>-2000</v>
      </c>
    </row>
    <row r="515" spans="1:21" x14ac:dyDescent="0.25">
      <c r="A515" s="2">
        <v>511</v>
      </c>
      <c r="B515" s="21" t="s">
        <v>227</v>
      </c>
      <c r="C515" s="4">
        <v>40053</v>
      </c>
      <c r="D515" s="33">
        <v>2009</v>
      </c>
      <c r="E515" s="34" t="s">
        <v>134</v>
      </c>
      <c r="F515" s="2" t="s">
        <v>324</v>
      </c>
      <c r="G515" s="2" t="s">
        <v>313</v>
      </c>
      <c r="H515" s="2" t="s">
        <v>91</v>
      </c>
      <c r="I515" s="7">
        <v>1420253687</v>
      </c>
      <c r="J515" s="7"/>
      <c r="K515" s="3">
        <v>30000</v>
      </c>
      <c r="L515" s="6">
        <f t="shared" si="85"/>
        <v>516550.1300000003</v>
      </c>
      <c r="M515" s="3"/>
      <c r="O515" s="3">
        <v>30000</v>
      </c>
      <c r="P515" s="3">
        <f>+P514+O515</f>
        <v>30021.96</v>
      </c>
      <c r="S515" s="3">
        <f t="shared" si="81"/>
        <v>0</v>
      </c>
      <c r="T515" s="3"/>
    </row>
    <row r="516" spans="1:21" x14ac:dyDescent="0.25">
      <c r="A516" s="2">
        <v>512</v>
      </c>
      <c r="B516" s="21" t="s">
        <v>227</v>
      </c>
      <c r="C516" s="4">
        <v>40060</v>
      </c>
      <c r="D516" s="33">
        <v>2009</v>
      </c>
      <c r="E516" s="34" t="s">
        <v>75</v>
      </c>
      <c r="F516" s="2" t="s">
        <v>93</v>
      </c>
      <c r="G516" s="2" t="s">
        <v>93</v>
      </c>
      <c r="I516" s="7"/>
      <c r="J516" s="7"/>
      <c r="K516" s="3"/>
      <c r="L516" s="6">
        <f t="shared" si="85"/>
        <v>516550.1300000003</v>
      </c>
      <c r="M516" s="3"/>
      <c r="O516" s="3">
        <v>-6000</v>
      </c>
      <c r="P516" s="3">
        <f>+P515+O516</f>
        <v>24021.96</v>
      </c>
      <c r="S516" s="3">
        <f t="shared" si="81"/>
        <v>-6000</v>
      </c>
      <c r="T516" s="3" t="str">
        <f>IF(S516&gt;0,S516,"")</f>
        <v/>
      </c>
      <c r="U516" s="3">
        <f>+O516</f>
        <v>-6000</v>
      </c>
    </row>
    <row r="517" spans="1:21" x14ac:dyDescent="0.25">
      <c r="A517" s="2">
        <v>513</v>
      </c>
      <c r="B517" s="21" t="s">
        <v>227</v>
      </c>
      <c r="C517" s="4">
        <v>40065</v>
      </c>
      <c r="D517" s="33">
        <v>2009</v>
      </c>
      <c r="E517" s="34" t="s">
        <v>214</v>
      </c>
      <c r="F517" s="2" t="s">
        <v>177</v>
      </c>
      <c r="G517" s="2" t="s">
        <v>33</v>
      </c>
      <c r="I517" s="7">
        <v>340037550051</v>
      </c>
      <c r="J517" s="7"/>
      <c r="K517" s="3">
        <v>-1778.99</v>
      </c>
      <c r="L517" s="6">
        <f t="shared" si="85"/>
        <v>514771.14000000031</v>
      </c>
      <c r="M517" s="3"/>
      <c r="O517" s="3">
        <v>-1778.99</v>
      </c>
      <c r="P517" s="3">
        <f>+P516+O517</f>
        <v>22242.969999999998</v>
      </c>
      <c r="S517" s="3">
        <f t="shared" si="81"/>
        <v>0</v>
      </c>
      <c r="T517" s="3"/>
    </row>
    <row r="518" spans="1:21" x14ac:dyDescent="0.25">
      <c r="A518" s="2">
        <v>514</v>
      </c>
      <c r="B518" s="21" t="s">
        <v>227</v>
      </c>
      <c r="C518" s="4">
        <v>40065</v>
      </c>
      <c r="D518" s="33">
        <v>2009</v>
      </c>
      <c r="E518" s="34" t="s">
        <v>214</v>
      </c>
      <c r="F518" s="2" t="s">
        <v>177</v>
      </c>
      <c r="G518" s="9" t="s">
        <v>58</v>
      </c>
      <c r="I518" s="7">
        <v>132501230060</v>
      </c>
      <c r="J518" s="7"/>
      <c r="K518" s="3">
        <v>-544.39</v>
      </c>
      <c r="L518" s="6">
        <f t="shared" si="85"/>
        <v>514226.75000000029</v>
      </c>
      <c r="M518" s="3"/>
      <c r="O518" s="3">
        <v>-544.39</v>
      </c>
      <c r="P518" s="3">
        <f t="shared" si="90"/>
        <v>21698.579999999998</v>
      </c>
      <c r="S518" s="3">
        <f t="shared" si="81"/>
        <v>0</v>
      </c>
      <c r="T518" s="3"/>
    </row>
    <row r="519" spans="1:21" x14ac:dyDescent="0.25">
      <c r="A519" s="2">
        <v>515</v>
      </c>
      <c r="B519" s="21" t="s">
        <v>227</v>
      </c>
      <c r="C519" s="4">
        <v>40065</v>
      </c>
      <c r="D519" s="33">
        <v>2009</v>
      </c>
      <c r="E519" s="34" t="s">
        <v>214</v>
      </c>
      <c r="F519" s="2" t="s">
        <v>177</v>
      </c>
      <c r="G519" s="2" t="s">
        <v>303</v>
      </c>
      <c r="I519" s="7">
        <v>240093014112</v>
      </c>
      <c r="J519" s="7"/>
      <c r="K519" s="3">
        <v>-1647.35</v>
      </c>
      <c r="L519" s="6">
        <f t="shared" si="85"/>
        <v>512579.40000000031</v>
      </c>
      <c r="M519" s="3"/>
      <c r="O519" s="3">
        <v>-1647.35</v>
      </c>
      <c r="P519" s="3">
        <f t="shared" si="90"/>
        <v>20051.23</v>
      </c>
      <c r="S519" s="3">
        <f t="shared" ref="S519:S582" si="95">+O519-K519</f>
        <v>0</v>
      </c>
      <c r="T519" s="3"/>
    </row>
    <row r="520" spans="1:21" x14ac:dyDescent="0.25">
      <c r="A520" s="2">
        <v>516</v>
      </c>
      <c r="B520" s="21" t="s">
        <v>227</v>
      </c>
      <c r="C520" s="4">
        <v>40065</v>
      </c>
      <c r="D520" s="33">
        <v>2009</v>
      </c>
      <c r="E520" s="34" t="s">
        <v>214</v>
      </c>
      <c r="F520" s="2" t="s">
        <v>177</v>
      </c>
      <c r="G520" s="2" t="s">
        <v>303</v>
      </c>
      <c r="I520" s="7">
        <v>240093014112</v>
      </c>
      <c r="J520" s="7"/>
      <c r="K520" s="3">
        <v>-5370.79</v>
      </c>
      <c r="L520" s="6">
        <f t="shared" si="85"/>
        <v>507208.61000000034</v>
      </c>
      <c r="M520" s="3"/>
      <c r="O520" s="3">
        <v>-5370.79</v>
      </c>
      <c r="P520" s="3">
        <f t="shared" si="90"/>
        <v>14680.439999999999</v>
      </c>
      <c r="S520" s="3">
        <f t="shared" si="95"/>
        <v>0</v>
      </c>
      <c r="T520" s="3"/>
    </row>
    <row r="521" spans="1:21" x14ac:dyDescent="0.25">
      <c r="A521" s="2">
        <v>517</v>
      </c>
      <c r="B521" s="21" t="s">
        <v>227</v>
      </c>
      <c r="C521" s="4">
        <v>40065</v>
      </c>
      <c r="D521" s="33">
        <v>2009</v>
      </c>
      <c r="E521" s="34" t="s">
        <v>214</v>
      </c>
      <c r="F521" s="2" t="s">
        <v>177</v>
      </c>
      <c r="G521" s="2" t="s">
        <v>54</v>
      </c>
      <c r="I521" s="7">
        <v>68240573060</v>
      </c>
      <c r="J521" s="7"/>
      <c r="K521" s="3">
        <v>-1375.2</v>
      </c>
      <c r="L521" s="6">
        <f t="shared" si="85"/>
        <v>505833.41000000032</v>
      </c>
      <c r="M521" s="3"/>
      <c r="O521" s="3">
        <v>-1375.2</v>
      </c>
      <c r="P521" s="3">
        <f t="shared" si="90"/>
        <v>13305.239999999998</v>
      </c>
      <c r="S521" s="3">
        <f t="shared" si="95"/>
        <v>0</v>
      </c>
      <c r="T521" s="3"/>
    </row>
    <row r="522" spans="1:21" x14ac:dyDescent="0.25">
      <c r="A522" s="2">
        <v>518</v>
      </c>
      <c r="B522" s="21" t="s">
        <v>227</v>
      </c>
      <c r="C522" s="4">
        <v>40065</v>
      </c>
      <c r="D522" s="33">
        <v>2009</v>
      </c>
      <c r="E522" s="34" t="s">
        <v>214</v>
      </c>
      <c r="F522" s="2" t="s">
        <v>177</v>
      </c>
      <c r="G522" s="2" t="s">
        <v>54</v>
      </c>
      <c r="I522" s="7">
        <v>68240573060</v>
      </c>
      <c r="J522" s="7"/>
      <c r="K522" s="3">
        <v>-4752.9799999999996</v>
      </c>
      <c r="L522" s="6">
        <f t="shared" si="85"/>
        <v>501080.43000000034</v>
      </c>
      <c r="M522" s="3"/>
      <c r="O522" s="3">
        <v>-4752.9799999999996</v>
      </c>
      <c r="P522" s="3">
        <f t="shared" si="90"/>
        <v>8552.2599999999984</v>
      </c>
      <c r="S522" s="3">
        <f t="shared" si="95"/>
        <v>0</v>
      </c>
      <c r="T522" s="3"/>
    </row>
    <row r="523" spans="1:21" x14ac:dyDescent="0.25">
      <c r="A523" s="2">
        <v>519</v>
      </c>
      <c r="B523" s="21" t="s">
        <v>227</v>
      </c>
      <c r="C523" s="4">
        <v>40067</v>
      </c>
      <c r="D523" s="33">
        <v>2009</v>
      </c>
      <c r="E523" s="34" t="s">
        <v>134</v>
      </c>
      <c r="F523" s="2" t="s">
        <v>177</v>
      </c>
      <c r="G523" s="2" t="s">
        <v>58</v>
      </c>
      <c r="H523" s="15" t="s">
        <v>95</v>
      </c>
      <c r="I523" s="7"/>
      <c r="J523" s="7"/>
      <c r="K523" s="3"/>
      <c r="L523" s="6">
        <f t="shared" si="85"/>
        <v>501080.43000000034</v>
      </c>
      <c r="M523" s="3"/>
      <c r="O523" s="3">
        <v>544.39</v>
      </c>
      <c r="P523" s="3">
        <f t="shared" si="90"/>
        <v>9096.6499999999978</v>
      </c>
      <c r="S523" s="3">
        <f t="shared" si="95"/>
        <v>544.39</v>
      </c>
      <c r="T523" s="3"/>
    </row>
    <row r="524" spans="1:21" x14ac:dyDescent="0.25">
      <c r="A524" s="2">
        <v>520</v>
      </c>
      <c r="B524" s="21" t="s">
        <v>227</v>
      </c>
      <c r="C524" s="4">
        <v>40108</v>
      </c>
      <c r="D524" s="33">
        <v>2009</v>
      </c>
      <c r="E524" s="34" t="s">
        <v>75</v>
      </c>
      <c r="F524" s="2" t="s">
        <v>93</v>
      </c>
      <c r="G524" s="2" t="s">
        <v>93</v>
      </c>
      <c r="H524" s="2" t="s">
        <v>96</v>
      </c>
      <c r="I524" s="7"/>
      <c r="J524" s="7"/>
      <c r="K524" s="3"/>
      <c r="L524" s="6">
        <f t="shared" si="85"/>
        <v>501080.43000000034</v>
      </c>
      <c r="M524" s="3"/>
      <c r="O524" s="3">
        <v>-3000</v>
      </c>
      <c r="P524" s="3">
        <f t="shared" si="90"/>
        <v>6096.6499999999978</v>
      </c>
      <c r="S524" s="3">
        <f t="shared" si="95"/>
        <v>-3000</v>
      </c>
      <c r="T524" s="3"/>
      <c r="U524" s="3">
        <f t="shared" ref="U524:U526" si="96">+O524</f>
        <v>-3000</v>
      </c>
    </row>
    <row r="525" spans="1:21" x14ac:dyDescent="0.25">
      <c r="A525" s="2">
        <v>521</v>
      </c>
      <c r="B525" s="21" t="s">
        <v>227</v>
      </c>
      <c r="C525" s="4">
        <v>40127</v>
      </c>
      <c r="D525" s="33">
        <v>2009</v>
      </c>
      <c r="E525" s="34" t="s">
        <v>75</v>
      </c>
      <c r="F525" s="2" t="s">
        <v>93</v>
      </c>
      <c r="G525" s="2" t="s">
        <v>93</v>
      </c>
      <c r="I525" s="7"/>
      <c r="J525" s="7"/>
      <c r="K525" s="3"/>
      <c r="L525" s="6">
        <f t="shared" si="85"/>
        <v>501080.43000000034</v>
      </c>
      <c r="M525" s="3"/>
      <c r="O525" s="3">
        <v>-3000</v>
      </c>
      <c r="P525" s="3">
        <f t="shared" si="90"/>
        <v>3096.6499999999978</v>
      </c>
      <c r="S525" s="3">
        <f t="shared" si="95"/>
        <v>-3000</v>
      </c>
      <c r="T525" s="3"/>
      <c r="U525" s="3">
        <f t="shared" si="96"/>
        <v>-3000</v>
      </c>
    </row>
    <row r="526" spans="1:21" x14ac:dyDescent="0.25">
      <c r="A526" s="2">
        <v>522</v>
      </c>
      <c r="B526" s="21" t="s">
        <v>227</v>
      </c>
      <c r="C526" s="4">
        <v>40141</v>
      </c>
      <c r="D526" s="33">
        <v>2009</v>
      </c>
      <c r="E526" s="34" t="s">
        <v>75</v>
      </c>
      <c r="F526" s="2" t="s">
        <v>93</v>
      </c>
      <c r="G526" s="2" t="s">
        <v>93</v>
      </c>
      <c r="H526" s="2" t="s">
        <v>97</v>
      </c>
      <c r="I526" s="7"/>
      <c r="J526" s="7"/>
      <c r="K526" s="3"/>
      <c r="L526" s="6">
        <f t="shared" si="85"/>
        <v>501080.43000000034</v>
      </c>
      <c r="M526" s="3"/>
      <c r="O526" s="3">
        <v>-1000</v>
      </c>
      <c r="P526" s="3">
        <f t="shared" si="90"/>
        <v>2096.6499999999978</v>
      </c>
      <c r="S526" s="3">
        <f t="shared" si="95"/>
        <v>-1000</v>
      </c>
      <c r="T526" s="3"/>
      <c r="U526" s="3">
        <f t="shared" si="96"/>
        <v>-1000</v>
      </c>
    </row>
    <row r="527" spans="1:21" x14ac:dyDescent="0.25">
      <c r="A527" s="2">
        <v>523</v>
      </c>
      <c r="B527" s="21" t="s">
        <v>227</v>
      </c>
      <c r="C527" s="4">
        <v>40157</v>
      </c>
      <c r="D527" s="33">
        <v>2009</v>
      </c>
      <c r="E527" s="34" t="s">
        <v>134</v>
      </c>
      <c r="F527" s="2" t="s">
        <v>324</v>
      </c>
      <c r="G527" s="2" t="s">
        <v>313</v>
      </c>
      <c r="H527" s="2" t="s">
        <v>91</v>
      </c>
      <c r="I527" s="7">
        <v>1420253687</v>
      </c>
      <c r="J527" s="7"/>
      <c r="K527" s="3">
        <v>40000</v>
      </c>
      <c r="L527" s="6">
        <f t="shared" si="85"/>
        <v>541080.4300000004</v>
      </c>
      <c r="M527" s="3"/>
      <c r="O527" s="3">
        <v>40000</v>
      </c>
      <c r="P527" s="3">
        <f t="shared" si="90"/>
        <v>42096.649999999994</v>
      </c>
      <c r="S527" s="3">
        <f t="shared" si="95"/>
        <v>0</v>
      </c>
      <c r="T527" s="3"/>
    </row>
    <row r="528" spans="1:21" x14ac:dyDescent="0.25">
      <c r="A528" s="2">
        <v>524</v>
      </c>
      <c r="B528" s="21" t="s">
        <v>227</v>
      </c>
      <c r="C528" s="4">
        <v>40157</v>
      </c>
      <c r="D528" s="33">
        <v>2009</v>
      </c>
      <c r="E528" s="34" t="s">
        <v>75</v>
      </c>
      <c r="F528" s="2" t="s">
        <v>93</v>
      </c>
      <c r="G528" s="2" t="s">
        <v>93</v>
      </c>
      <c r="H528" s="2" t="s">
        <v>92</v>
      </c>
      <c r="I528" s="7"/>
      <c r="J528" s="7"/>
      <c r="K528" s="3"/>
      <c r="L528" s="6">
        <f t="shared" si="85"/>
        <v>541080.4300000004</v>
      </c>
      <c r="M528" s="3"/>
      <c r="O528" s="3">
        <v>-5000</v>
      </c>
      <c r="P528" s="3">
        <f t="shared" ref="P528:P533" si="97">+O528+P527</f>
        <v>37096.649999999994</v>
      </c>
      <c r="S528" s="3">
        <f t="shared" si="95"/>
        <v>-5000</v>
      </c>
      <c r="T528" s="3"/>
      <c r="U528" s="3">
        <f>+O528</f>
        <v>-5000</v>
      </c>
    </row>
    <row r="529" spans="1:21" x14ac:dyDescent="0.25">
      <c r="A529" s="2">
        <v>525</v>
      </c>
      <c r="B529" s="21" t="s">
        <v>227</v>
      </c>
      <c r="C529" s="4">
        <v>40165</v>
      </c>
      <c r="D529" s="33">
        <v>2009</v>
      </c>
      <c r="E529" s="34" t="s">
        <v>214</v>
      </c>
      <c r="F529" s="2" t="s">
        <v>177</v>
      </c>
      <c r="G529" s="2" t="s">
        <v>33</v>
      </c>
      <c r="I529" s="7">
        <v>68210573060</v>
      </c>
      <c r="J529" s="7"/>
      <c r="K529" s="3">
        <v>-1961.18</v>
      </c>
      <c r="L529" s="6">
        <f t="shared" si="85"/>
        <v>539119.25000000035</v>
      </c>
      <c r="M529" s="3"/>
      <c r="O529" s="3">
        <v>-1961.18</v>
      </c>
      <c r="P529" s="3">
        <f t="shared" si="97"/>
        <v>35135.469999999994</v>
      </c>
      <c r="S529" s="3">
        <f t="shared" si="95"/>
        <v>0</v>
      </c>
      <c r="T529" s="3"/>
    </row>
    <row r="530" spans="1:21" x14ac:dyDescent="0.25">
      <c r="A530" s="2">
        <v>526</v>
      </c>
      <c r="B530" s="21" t="s">
        <v>227</v>
      </c>
      <c r="C530" s="4">
        <v>40165</v>
      </c>
      <c r="D530" s="33">
        <v>2009</v>
      </c>
      <c r="E530" s="34" t="s">
        <v>214</v>
      </c>
      <c r="F530" s="2" t="s">
        <v>177</v>
      </c>
      <c r="G530" s="2" t="s">
        <v>55</v>
      </c>
      <c r="I530" s="7">
        <v>1458107939</v>
      </c>
      <c r="J530" s="7"/>
      <c r="K530" s="3">
        <v>-3847.8</v>
      </c>
      <c r="L530" s="6">
        <f t="shared" si="85"/>
        <v>535271.4500000003</v>
      </c>
      <c r="M530" s="3"/>
      <c r="O530" s="3">
        <v>-3847.8</v>
      </c>
      <c r="P530" s="3">
        <f t="shared" si="97"/>
        <v>31287.669999999995</v>
      </c>
      <c r="S530" s="3">
        <f t="shared" si="95"/>
        <v>0</v>
      </c>
      <c r="T530" s="3"/>
    </row>
    <row r="531" spans="1:21" x14ac:dyDescent="0.25">
      <c r="A531" s="2">
        <v>527</v>
      </c>
      <c r="B531" s="21" t="s">
        <v>227</v>
      </c>
      <c r="C531" s="4">
        <v>40165</v>
      </c>
      <c r="D531" s="33">
        <v>2009</v>
      </c>
      <c r="E531" s="34" t="s">
        <v>214</v>
      </c>
      <c r="F531" s="2" t="s">
        <v>177</v>
      </c>
      <c r="G531" s="2" t="s">
        <v>116</v>
      </c>
      <c r="I531" s="7">
        <v>776599331674</v>
      </c>
      <c r="J531" s="7"/>
      <c r="K531" s="3">
        <v>-16468.48</v>
      </c>
      <c r="L531" s="6">
        <f t="shared" si="85"/>
        <v>518802.97000000032</v>
      </c>
      <c r="M531" s="3">
        <v>478803.07</v>
      </c>
      <c r="O531" s="3">
        <v>-16468.48</v>
      </c>
      <c r="P531" s="3">
        <f t="shared" si="97"/>
        <v>14819.189999999995</v>
      </c>
      <c r="Q531" s="3">
        <v>14819.19</v>
      </c>
      <c r="S531" s="3">
        <f t="shared" si="95"/>
        <v>0</v>
      </c>
      <c r="T531" s="3"/>
    </row>
    <row r="532" spans="1:21" x14ac:dyDescent="0.25">
      <c r="A532" s="2">
        <v>528</v>
      </c>
      <c r="B532" s="21" t="s">
        <v>227</v>
      </c>
      <c r="C532" s="4">
        <v>40179</v>
      </c>
      <c r="D532" s="33">
        <v>2010</v>
      </c>
      <c r="E532" s="34" t="s">
        <v>76</v>
      </c>
      <c r="F532" s="2" t="s">
        <v>76</v>
      </c>
      <c r="G532" s="2" t="s">
        <v>76</v>
      </c>
      <c r="I532" s="2"/>
      <c r="J532" s="2"/>
      <c r="K532" s="3"/>
      <c r="L532" s="6">
        <f t="shared" ref="L532:L549" si="98">+L531+K532</f>
        <v>518802.97000000032</v>
      </c>
      <c r="M532" s="3"/>
      <c r="O532" s="3">
        <v>-5.61</v>
      </c>
      <c r="P532" s="3">
        <f t="shared" si="97"/>
        <v>14813.579999999994</v>
      </c>
      <c r="Q532" s="3">
        <v>14813.58</v>
      </c>
      <c r="S532" s="3">
        <f t="shared" si="95"/>
        <v>-5.61</v>
      </c>
      <c r="T532" s="3"/>
    </row>
    <row r="533" spans="1:21" x14ac:dyDescent="0.25">
      <c r="A533" s="2">
        <v>529</v>
      </c>
      <c r="B533" s="21" t="s">
        <v>227</v>
      </c>
      <c r="C533" s="4">
        <v>40179</v>
      </c>
      <c r="D533" s="33">
        <v>2010</v>
      </c>
      <c r="E533" s="34" t="s">
        <v>8</v>
      </c>
      <c r="F533" s="2" t="s">
        <v>292</v>
      </c>
      <c r="G533" s="2" t="s">
        <v>292</v>
      </c>
      <c r="I533" s="2"/>
      <c r="J533" s="2"/>
      <c r="K533" s="3">
        <v>14124.68</v>
      </c>
      <c r="L533" s="6">
        <f t="shared" si="98"/>
        <v>532927.65000000037</v>
      </c>
      <c r="M533" s="3"/>
      <c r="P533" s="3">
        <f t="shared" si="97"/>
        <v>14813.579999999994</v>
      </c>
      <c r="S533" s="3">
        <f t="shared" si="95"/>
        <v>-14124.68</v>
      </c>
      <c r="T533" s="3"/>
    </row>
    <row r="534" spans="1:21" x14ac:dyDescent="0.25">
      <c r="A534" s="2">
        <v>530</v>
      </c>
      <c r="B534" s="21" t="s">
        <v>227</v>
      </c>
      <c r="C534" s="4">
        <v>40179</v>
      </c>
      <c r="D534" s="33">
        <v>2010</v>
      </c>
      <c r="E534" s="34" t="s">
        <v>74</v>
      </c>
      <c r="F534" s="2" t="s">
        <v>292</v>
      </c>
      <c r="G534" s="2" t="s">
        <v>292</v>
      </c>
      <c r="I534" s="2"/>
      <c r="J534" s="2"/>
      <c r="K534" s="3">
        <v>-2118.6999999999998</v>
      </c>
      <c r="L534" s="6">
        <f t="shared" si="98"/>
        <v>530808.95000000042</v>
      </c>
      <c r="M534" s="3"/>
      <c r="P534" s="3">
        <f t="shared" ref="P534:P558" si="99">+P533+O534</f>
        <v>14813.579999999994</v>
      </c>
      <c r="S534" s="3">
        <f t="shared" si="95"/>
        <v>2118.6999999999998</v>
      </c>
      <c r="T534" s="3"/>
    </row>
    <row r="535" spans="1:21" x14ac:dyDescent="0.25">
      <c r="A535" s="2">
        <v>531</v>
      </c>
      <c r="B535" s="21" t="s">
        <v>227</v>
      </c>
      <c r="C535" s="4">
        <v>40179</v>
      </c>
      <c r="D535" s="33">
        <v>2010</v>
      </c>
      <c r="E535" s="34" t="s">
        <v>11</v>
      </c>
      <c r="F535" s="2" t="s">
        <v>292</v>
      </c>
      <c r="G535" s="2" t="s">
        <v>292</v>
      </c>
      <c r="I535" s="2"/>
      <c r="J535" s="2"/>
      <c r="K535" s="3">
        <v>-19.5</v>
      </c>
      <c r="L535" s="6">
        <f t="shared" si="98"/>
        <v>530789.45000000042</v>
      </c>
      <c r="M535" s="3"/>
      <c r="P535" s="3">
        <f t="shared" si="99"/>
        <v>14813.579999999994</v>
      </c>
      <c r="S535" s="3">
        <f t="shared" si="95"/>
        <v>19.5</v>
      </c>
      <c r="T535" s="3"/>
    </row>
    <row r="536" spans="1:21" x14ac:dyDescent="0.25">
      <c r="A536" s="2">
        <v>533</v>
      </c>
      <c r="B536" s="21" t="s">
        <v>227</v>
      </c>
      <c r="C536" s="4">
        <v>40192</v>
      </c>
      <c r="D536" s="33">
        <v>2010</v>
      </c>
      <c r="E536" s="34" t="s">
        <v>75</v>
      </c>
      <c r="F536" s="2" t="s">
        <v>93</v>
      </c>
      <c r="G536" s="2" t="s">
        <v>93</v>
      </c>
      <c r="H536" s="2" t="s">
        <v>89</v>
      </c>
      <c r="I536" s="2"/>
      <c r="J536" s="2"/>
      <c r="K536" s="3"/>
      <c r="L536" s="6">
        <f t="shared" si="98"/>
        <v>530789.45000000042</v>
      </c>
      <c r="M536" s="3"/>
      <c r="O536" s="3">
        <v>-2000</v>
      </c>
      <c r="P536" s="3">
        <f t="shared" si="99"/>
        <v>12813.579999999994</v>
      </c>
      <c r="S536" s="3">
        <f t="shared" si="95"/>
        <v>-2000</v>
      </c>
      <c r="T536" s="3"/>
      <c r="U536" s="3">
        <f t="shared" ref="U536:U539" si="100">+O536</f>
        <v>-2000</v>
      </c>
    </row>
    <row r="537" spans="1:21" x14ac:dyDescent="0.25">
      <c r="A537" s="2">
        <v>534</v>
      </c>
      <c r="B537" s="21" t="s">
        <v>227</v>
      </c>
      <c r="C537" s="4">
        <v>40197</v>
      </c>
      <c r="D537" s="33">
        <v>2010</v>
      </c>
      <c r="E537" s="34" t="s">
        <v>75</v>
      </c>
      <c r="F537" s="2" t="s">
        <v>93</v>
      </c>
      <c r="G537" s="2" t="s">
        <v>93</v>
      </c>
      <c r="I537" s="2"/>
      <c r="J537" s="2"/>
      <c r="K537" s="3"/>
      <c r="L537" s="6">
        <f t="shared" si="98"/>
        <v>530789.45000000042</v>
      </c>
      <c r="M537" s="3"/>
      <c r="O537" s="3">
        <v>-3000</v>
      </c>
      <c r="P537" s="3">
        <f t="shared" si="99"/>
        <v>9813.5799999999945</v>
      </c>
      <c r="S537" s="3">
        <f t="shared" si="95"/>
        <v>-3000</v>
      </c>
      <c r="T537" s="3"/>
      <c r="U537" s="3">
        <f t="shared" si="100"/>
        <v>-3000</v>
      </c>
    </row>
    <row r="538" spans="1:21" x14ac:dyDescent="0.25">
      <c r="A538" s="2">
        <v>535</v>
      </c>
      <c r="B538" s="21" t="s">
        <v>227</v>
      </c>
      <c r="C538" s="4">
        <v>40211</v>
      </c>
      <c r="D538" s="33">
        <v>2010</v>
      </c>
      <c r="E538" s="34" t="s">
        <v>75</v>
      </c>
      <c r="F538" s="2" t="s">
        <v>93</v>
      </c>
      <c r="G538" s="2" t="s">
        <v>93</v>
      </c>
      <c r="I538" s="2"/>
      <c r="J538" s="2"/>
      <c r="K538" s="3"/>
      <c r="L538" s="6">
        <f t="shared" si="98"/>
        <v>530789.45000000042</v>
      </c>
      <c r="M538" s="3"/>
      <c r="O538" s="3">
        <v>-2500</v>
      </c>
      <c r="P538" s="3">
        <f t="shared" si="99"/>
        <v>7313.5799999999945</v>
      </c>
      <c r="S538" s="3">
        <f t="shared" si="95"/>
        <v>-2500</v>
      </c>
      <c r="T538" s="3"/>
      <c r="U538" s="3">
        <f t="shared" si="100"/>
        <v>-2500</v>
      </c>
    </row>
    <row r="539" spans="1:21" x14ac:dyDescent="0.25">
      <c r="A539" s="2">
        <v>536</v>
      </c>
      <c r="B539" s="21" t="s">
        <v>227</v>
      </c>
      <c r="C539" s="4">
        <v>40231</v>
      </c>
      <c r="D539" s="33">
        <v>2010</v>
      </c>
      <c r="E539" s="34" t="s">
        <v>75</v>
      </c>
      <c r="F539" s="2" t="s">
        <v>93</v>
      </c>
      <c r="G539" s="2" t="s">
        <v>93</v>
      </c>
      <c r="I539" s="2"/>
      <c r="J539" s="2"/>
      <c r="K539" s="3"/>
      <c r="L539" s="6">
        <f t="shared" si="98"/>
        <v>530789.45000000042</v>
      </c>
      <c r="M539" s="3"/>
      <c r="O539" s="3">
        <v>-2000</v>
      </c>
      <c r="P539" s="3">
        <f t="shared" si="99"/>
        <v>5313.5799999999945</v>
      </c>
      <c r="S539" s="3">
        <f t="shared" si="95"/>
        <v>-2000</v>
      </c>
      <c r="T539" s="3"/>
      <c r="U539" s="3">
        <f t="shared" si="100"/>
        <v>-2000</v>
      </c>
    </row>
    <row r="540" spans="1:21" x14ac:dyDescent="0.25">
      <c r="A540" s="2">
        <v>537</v>
      </c>
      <c r="B540" s="21" t="s">
        <v>227</v>
      </c>
      <c r="C540" s="4">
        <v>40238</v>
      </c>
      <c r="D540" s="33">
        <v>2010</v>
      </c>
      <c r="E540" s="34" t="s">
        <v>214</v>
      </c>
      <c r="F540" s="2" t="s">
        <v>177</v>
      </c>
      <c r="G540" s="2" t="s">
        <v>27</v>
      </c>
      <c r="I540" s="2">
        <v>96363600073</v>
      </c>
      <c r="J540" s="2"/>
      <c r="K540" s="3">
        <v>-154.37</v>
      </c>
      <c r="L540" s="6">
        <f t="shared" si="98"/>
        <v>530635.08000000042</v>
      </c>
      <c r="M540" s="3"/>
      <c r="O540" s="3">
        <v>-154.37</v>
      </c>
      <c r="P540" s="3">
        <f t="shared" si="99"/>
        <v>5159.2099999999946</v>
      </c>
      <c r="S540" s="3">
        <f t="shared" si="95"/>
        <v>0</v>
      </c>
      <c r="T540" s="3"/>
    </row>
    <row r="541" spans="1:21" x14ac:dyDescent="0.25">
      <c r="A541" s="2">
        <v>538</v>
      </c>
      <c r="B541" s="21" t="s">
        <v>227</v>
      </c>
      <c r="C541" s="4">
        <v>40238</v>
      </c>
      <c r="D541" s="33">
        <v>2010</v>
      </c>
      <c r="E541" s="34" t="s">
        <v>214</v>
      </c>
      <c r="F541" s="2" t="s">
        <v>322</v>
      </c>
      <c r="G541" s="9" t="s">
        <v>290</v>
      </c>
      <c r="I541" s="2">
        <v>68320911254</v>
      </c>
      <c r="J541" s="2"/>
      <c r="K541" s="3">
        <v>-1454.92</v>
      </c>
      <c r="L541" s="6">
        <f t="shared" si="98"/>
        <v>529180.16000000038</v>
      </c>
      <c r="M541" s="3"/>
      <c r="O541" s="3">
        <v>-1454.92</v>
      </c>
      <c r="P541" s="3">
        <f t="shared" si="99"/>
        <v>3704.2899999999945</v>
      </c>
      <c r="Q541" s="3">
        <v>3704.29</v>
      </c>
      <c r="S541" s="3">
        <f t="shared" si="95"/>
        <v>0</v>
      </c>
      <c r="T541" s="3"/>
    </row>
    <row r="542" spans="1:21" x14ac:dyDescent="0.25">
      <c r="A542" s="2">
        <v>539</v>
      </c>
      <c r="B542" s="21" t="s">
        <v>227</v>
      </c>
      <c r="C542" s="4">
        <v>40343</v>
      </c>
      <c r="D542" s="33">
        <v>2010</v>
      </c>
      <c r="E542" s="34" t="s">
        <v>134</v>
      </c>
      <c r="F542" s="2" t="s">
        <v>324</v>
      </c>
      <c r="G542" s="2" t="s">
        <v>313</v>
      </c>
      <c r="H542" s="2" t="s">
        <v>91</v>
      </c>
      <c r="I542" s="7">
        <v>1420253687</v>
      </c>
      <c r="J542" s="2"/>
      <c r="K542" s="3">
        <v>20000</v>
      </c>
      <c r="L542" s="6">
        <f t="shared" si="98"/>
        <v>549180.16000000038</v>
      </c>
      <c r="M542" s="3"/>
      <c r="O542" s="3">
        <v>20000</v>
      </c>
      <c r="P542" s="3">
        <f t="shared" si="99"/>
        <v>23704.289999999994</v>
      </c>
      <c r="S542" s="3">
        <f t="shared" si="95"/>
        <v>0</v>
      </c>
      <c r="T542" s="3"/>
    </row>
    <row r="543" spans="1:21" x14ac:dyDescent="0.25">
      <c r="A543" s="2">
        <v>540</v>
      </c>
      <c r="B543" s="21" t="s">
        <v>227</v>
      </c>
      <c r="C543" s="4">
        <v>40343</v>
      </c>
      <c r="D543" s="33">
        <v>2010</v>
      </c>
      <c r="E543" s="34" t="s">
        <v>214</v>
      </c>
      <c r="F543" s="2" t="s">
        <v>177</v>
      </c>
      <c r="G543" s="2" t="s">
        <v>50</v>
      </c>
      <c r="H543" s="2" t="s">
        <v>28</v>
      </c>
      <c r="I543" s="10" t="s">
        <v>7</v>
      </c>
      <c r="J543" s="10"/>
      <c r="K543" s="3">
        <v>-2032.8</v>
      </c>
      <c r="L543" s="6">
        <f t="shared" si="98"/>
        <v>547147.36000000034</v>
      </c>
      <c r="M543" s="3"/>
      <c r="O543" s="3">
        <v>-2032.8</v>
      </c>
      <c r="P543" s="3">
        <f t="shared" si="99"/>
        <v>21671.489999999994</v>
      </c>
      <c r="S543" s="3">
        <f t="shared" si="95"/>
        <v>0</v>
      </c>
      <c r="T543" s="3"/>
    </row>
    <row r="544" spans="1:21" x14ac:dyDescent="0.25">
      <c r="A544" s="2">
        <v>541</v>
      </c>
      <c r="B544" s="21" t="s">
        <v>227</v>
      </c>
      <c r="C544" s="4">
        <v>40347</v>
      </c>
      <c r="D544" s="33">
        <v>2010</v>
      </c>
      <c r="E544" s="34" t="s">
        <v>214</v>
      </c>
      <c r="F544" s="2" t="s">
        <v>177</v>
      </c>
      <c r="G544" s="2" t="s">
        <v>50</v>
      </c>
      <c r="H544" s="2">
        <v>1</v>
      </c>
      <c r="I544" s="10" t="s">
        <v>7</v>
      </c>
      <c r="J544" s="10"/>
      <c r="K544" s="3">
        <v>-125.33</v>
      </c>
      <c r="L544" s="6">
        <f t="shared" si="98"/>
        <v>547022.03000000038</v>
      </c>
      <c r="M544" s="3"/>
      <c r="O544" s="3">
        <v>-125.33</v>
      </c>
      <c r="P544" s="3">
        <f t="shared" si="99"/>
        <v>21546.159999999993</v>
      </c>
      <c r="S544" s="3">
        <f t="shared" si="95"/>
        <v>0</v>
      </c>
      <c r="T544" s="3"/>
    </row>
    <row r="545" spans="1:21" x14ac:dyDescent="0.25">
      <c r="A545" s="2">
        <v>542</v>
      </c>
      <c r="B545" s="21" t="s">
        <v>227</v>
      </c>
      <c r="C545" s="4">
        <v>40347</v>
      </c>
      <c r="D545" s="33">
        <v>2010</v>
      </c>
      <c r="E545" s="34" t="s">
        <v>214</v>
      </c>
      <c r="F545" s="2" t="s">
        <v>177</v>
      </c>
      <c r="G545" s="2" t="s">
        <v>50</v>
      </c>
      <c r="H545" s="2" t="s">
        <v>29</v>
      </c>
      <c r="I545" s="10" t="s">
        <v>7</v>
      </c>
      <c r="J545" s="10"/>
      <c r="K545" s="3">
        <v>-6580.48</v>
      </c>
      <c r="L545" s="6">
        <f t="shared" si="98"/>
        <v>540441.5500000004</v>
      </c>
      <c r="M545" s="3"/>
      <c r="O545" s="3">
        <v>-6580.48</v>
      </c>
      <c r="P545" s="3">
        <f t="shared" si="99"/>
        <v>14965.679999999993</v>
      </c>
      <c r="S545" s="3">
        <f t="shared" si="95"/>
        <v>0</v>
      </c>
      <c r="T545" s="3"/>
    </row>
    <row r="546" spans="1:21" x14ac:dyDescent="0.25">
      <c r="A546" s="2">
        <v>543</v>
      </c>
      <c r="B546" s="21" t="s">
        <v>227</v>
      </c>
      <c r="C546" s="4">
        <v>40347</v>
      </c>
      <c r="D546" s="33">
        <v>2010</v>
      </c>
      <c r="E546" s="34" t="s">
        <v>214</v>
      </c>
      <c r="F546" s="2" t="s">
        <v>177</v>
      </c>
      <c r="G546" s="2" t="s">
        <v>50</v>
      </c>
      <c r="H546" s="2" t="s">
        <v>30</v>
      </c>
      <c r="I546" s="10" t="s">
        <v>7</v>
      </c>
      <c r="J546" s="10"/>
      <c r="K546" s="3">
        <v>-1694</v>
      </c>
      <c r="L546" s="6">
        <f t="shared" si="98"/>
        <v>538747.5500000004</v>
      </c>
      <c r="M546" s="3"/>
      <c r="O546" s="3">
        <v>-1694</v>
      </c>
      <c r="P546" s="3">
        <f t="shared" si="99"/>
        <v>13271.679999999993</v>
      </c>
      <c r="S546" s="3">
        <f t="shared" si="95"/>
        <v>0</v>
      </c>
      <c r="T546" s="3"/>
    </row>
    <row r="547" spans="1:21" x14ac:dyDescent="0.25">
      <c r="A547" s="2">
        <v>544</v>
      </c>
      <c r="B547" s="21" t="s">
        <v>227</v>
      </c>
      <c r="C547" s="4">
        <v>40364</v>
      </c>
      <c r="D547" s="33">
        <v>2010</v>
      </c>
      <c r="E547" s="34" t="s">
        <v>214</v>
      </c>
      <c r="F547" s="2" t="s">
        <v>177</v>
      </c>
      <c r="G547" s="2" t="s">
        <v>31</v>
      </c>
      <c r="H547" s="2" t="s">
        <v>32</v>
      </c>
      <c r="I547" s="10" t="s">
        <v>48</v>
      </c>
      <c r="J547" s="10"/>
      <c r="K547" s="3">
        <v>-7260</v>
      </c>
      <c r="L547" s="6">
        <f t="shared" si="98"/>
        <v>531487.5500000004</v>
      </c>
      <c r="M547" s="3"/>
      <c r="O547" s="3">
        <v>-7260</v>
      </c>
      <c r="P547" s="3">
        <f t="shared" si="99"/>
        <v>6011.679999999993</v>
      </c>
      <c r="S547" s="3">
        <f t="shared" si="95"/>
        <v>0</v>
      </c>
      <c r="T547" s="3"/>
    </row>
    <row r="548" spans="1:21" x14ac:dyDescent="0.25">
      <c r="A548" s="2">
        <v>545</v>
      </c>
      <c r="B548" s="21" t="s">
        <v>227</v>
      </c>
      <c r="C548" s="4">
        <v>40364</v>
      </c>
      <c r="D548" s="33">
        <v>2010</v>
      </c>
      <c r="E548" s="34" t="s">
        <v>214</v>
      </c>
      <c r="F548" s="2" t="s">
        <v>177</v>
      </c>
      <c r="G548" s="2" t="s">
        <v>33</v>
      </c>
      <c r="H548" s="2">
        <v>101107</v>
      </c>
      <c r="I548" s="10" t="s">
        <v>49</v>
      </c>
      <c r="J548" s="10"/>
      <c r="K548" s="3">
        <v>-684.16</v>
      </c>
      <c r="L548" s="6">
        <f t="shared" si="98"/>
        <v>530803.39000000036</v>
      </c>
      <c r="M548" s="3"/>
      <c r="O548" s="3">
        <v>-684.16</v>
      </c>
      <c r="P548" s="3">
        <f t="shared" si="99"/>
        <v>5327.5199999999932</v>
      </c>
      <c r="S548" s="3">
        <f t="shared" si="95"/>
        <v>0</v>
      </c>
      <c r="T548" s="3"/>
    </row>
    <row r="549" spans="1:21" x14ac:dyDescent="0.25">
      <c r="A549" s="2">
        <v>546</v>
      </c>
      <c r="B549" s="21" t="s">
        <v>227</v>
      </c>
      <c r="C549" s="4">
        <v>40472</v>
      </c>
      <c r="D549" s="33">
        <v>2010</v>
      </c>
      <c r="E549" s="34" t="s">
        <v>75</v>
      </c>
      <c r="F549" s="2" t="s">
        <v>93</v>
      </c>
      <c r="G549" s="2" t="s">
        <v>93</v>
      </c>
      <c r="I549" s="10"/>
      <c r="J549" s="10"/>
      <c r="K549" s="3"/>
      <c r="L549" s="6">
        <f t="shared" si="98"/>
        <v>530803.39000000036</v>
      </c>
      <c r="M549" s="3"/>
      <c r="O549" s="3">
        <v>-5000</v>
      </c>
      <c r="P549" s="3">
        <f t="shared" si="99"/>
        <v>327.51999999999316</v>
      </c>
      <c r="S549" s="3">
        <f t="shared" si="95"/>
        <v>-5000</v>
      </c>
      <c r="T549" s="3"/>
      <c r="U549" s="3">
        <f>+O549</f>
        <v>-5000</v>
      </c>
    </row>
    <row r="550" spans="1:21" x14ac:dyDescent="0.25">
      <c r="A550" s="2">
        <v>547</v>
      </c>
      <c r="B550" s="21" t="s">
        <v>227</v>
      </c>
      <c r="C550" s="4">
        <v>40473</v>
      </c>
      <c r="D550" s="33">
        <v>2010</v>
      </c>
      <c r="E550" s="34" t="s">
        <v>134</v>
      </c>
      <c r="F550" s="2" t="s">
        <v>324</v>
      </c>
      <c r="G550" s="2" t="s">
        <v>313</v>
      </c>
      <c r="H550" s="2" t="s">
        <v>91</v>
      </c>
      <c r="I550" s="7">
        <v>1420253687</v>
      </c>
      <c r="J550" s="10"/>
      <c r="K550" s="3">
        <v>40000</v>
      </c>
      <c r="L550" s="6">
        <f t="shared" ref="L550:L582" si="101">+L549+K550</f>
        <v>570803.39000000036</v>
      </c>
      <c r="M550" s="3"/>
      <c r="O550" s="3">
        <v>40000</v>
      </c>
      <c r="P550" s="3">
        <f t="shared" si="99"/>
        <v>40327.51999999999</v>
      </c>
      <c r="Q550" s="3">
        <v>40327.519999999997</v>
      </c>
      <c r="S550" s="3">
        <f t="shared" si="95"/>
        <v>0</v>
      </c>
      <c r="T550" s="3"/>
    </row>
    <row r="551" spans="1:21" x14ac:dyDescent="0.25">
      <c r="A551" s="2">
        <v>548</v>
      </c>
      <c r="B551" s="21" t="s">
        <v>227</v>
      </c>
      <c r="C551" s="4">
        <v>40480</v>
      </c>
      <c r="D551" s="33">
        <v>2010</v>
      </c>
      <c r="E551" s="34" t="s">
        <v>75</v>
      </c>
      <c r="F551" s="2" t="s">
        <v>93</v>
      </c>
      <c r="G551" s="2" t="s">
        <v>93</v>
      </c>
      <c r="I551" s="10"/>
      <c r="J551" s="10"/>
      <c r="K551" s="3"/>
      <c r="L551" s="6">
        <f t="shared" si="101"/>
        <v>570803.39000000036</v>
      </c>
      <c r="M551" s="3"/>
      <c r="O551" s="3">
        <v>-5000</v>
      </c>
      <c r="P551" s="3">
        <f t="shared" si="99"/>
        <v>35327.51999999999</v>
      </c>
      <c r="S551" s="3">
        <f t="shared" si="95"/>
        <v>-5000</v>
      </c>
      <c r="T551" s="3"/>
      <c r="U551" s="3">
        <f>+O551</f>
        <v>-5000</v>
      </c>
    </row>
    <row r="552" spans="1:21" x14ac:dyDescent="0.25">
      <c r="A552" s="2">
        <v>549</v>
      </c>
      <c r="B552" s="21" t="s">
        <v>227</v>
      </c>
      <c r="C552" s="4">
        <v>40484</v>
      </c>
      <c r="D552" s="33">
        <v>2010</v>
      </c>
      <c r="E552" s="34" t="s">
        <v>214</v>
      </c>
      <c r="F552" s="2" t="s">
        <v>177</v>
      </c>
      <c r="G552" s="2" t="s">
        <v>33</v>
      </c>
      <c r="H552" s="2">
        <v>101225</v>
      </c>
      <c r="I552" s="10" t="s">
        <v>49</v>
      </c>
      <c r="J552" s="10"/>
      <c r="K552" s="3">
        <v>-158.75</v>
      </c>
      <c r="L552" s="6">
        <f t="shared" si="101"/>
        <v>570644.64000000036</v>
      </c>
      <c r="M552" s="3"/>
      <c r="O552" s="3">
        <v>-158.75</v>
      </c>
      <c r="P552" s="3">
        <f t="shared" si="99"/>
        <v>35168.76999999999</v>
      </c>
      <c r="S552" s="3">
        <f t="shared" si="95"/>
        <v>0</v>
      </c>
      <c r="T552" s="3"/>
    </row>
    <row r="553" spans="1:21" x14ac:dyDescent="0.25">
      <c r="A553" s="2">
        <v>550</v>
      </c>
      <c r="B553" s="21" t="s">
        <v>227</v>
      </c>
      <c r="C553" s="4">
        <v>40484</v>
      </c>
      <c r="D553" s="33">
        <v>2010</v>
      </c>
      <c r="E553" s="34" t="s">
        <v>214</v>
      </c>
      <c r="F553" s="2" t="s">
        <v>177</v>
      </c>
      <c r="G553" s="2" t="s">
        <v>50</v>
      </c>
      <c r="H553" s="2" t="s">
        <v>34</v>
      </c>
      <c r="I553" s="10" t="s">
        <v>48</v>
      </c>
      <c r="J553" s="10"/>
      <c r="K553" s="3">
        <v>-2994.75</v>
      </c>
      <c r="L553" s="6">
        <f t="shared" si="101"/>
        <v>567649.89000000036</v>
      </c>
      <c r="M553" s="3"/>
      <c r="O553" s="3">
        <v>-2994.75</v>
      </c>
      <c r="P553" s="3">
        <f t="shared" si="99"/>
        <v>32174.01999999999</v>
      </c>
      <c r="S553" s="3">
        <f t="shared" si="95"/>
        <v>0</v>
      </c>
      <c r="T553" s="3"/>
    </row>
    <row r="554" spans="1:21" x14ac:dyDescent="0.25">
      <c r="A554" s="2">
        <v>551</v>
      </c>
      <c r="B554" s="21" t="s">
        <v>227</v>
      </c>
      <c r="C554" s="4">
        <v>40484</v>
      </c>
      <c r="D554" s="33">
        <v>2010</v>
      </c>
      <c r="E554" s="34" t="s">
        <v>214</v>
      </c>
      <c r="F554" s="2" t="s">
        <v>177</v>
      </c>
      <c r="G554" s="2" t="s">
        <v>35</v>
      </c>
      <c r="H554" s="2">
        <v>641</v>
      </c>
      <c r="I554" s="2">
        <v>1419894686</v>
      </c>
      <c r="J554" s="2"/>
      <c r="K554" s="3">
        <v>-4563.51</v>
      </c>
      <c r="L554" s="6">
        <f t="shared" si="101"/>
        <v>563086.38000000035</v>
      </c>
      <c r="M554" s="3"/>
      <c r="O554" s="3">
        <v>-4563.51</v>
      </c>
      <c r="P554" s="3">
        <f t="shared" si="99"/>
        <v>27610.509999999987</v>
      </c>
      <c r="S554" s="3">
        <f t="shared" si="95"/>
        <v>0</v>
      </c>
      <c r="T554" s="3"/>
    </row>
    <row r="555" spans="1:21" x14ac:dyDescent="0.25">
      <c r="A555" s="2">
        <v>552</v>
      </c>
      <c r="B555" s="21" t="s">
        <v>227</v>
      </c>
      <c r="C555" s="4">
        <v>40484</v>
      </c>
      <c r="D555" s="33">
        <v>2010</v>
      </c>
      <c r="E555" s="34" t="s">
        <v>214</v>
      </c>
      <c r="F555" s="2" t="s">
        <v>177</v>
      </c>
      <c r="G555" s="2" t="s">
        <v>36</v>
      </c>
      <c r="H555" s="2">
        <v>681</v>
      </c>
      <c r="I555" s="2">
        <v>1419894686</v>
      </c>
      <c r="J555" s="2"/>
      <c r="K555" s="3">
        <v>-5593.46</v>
      </c>
      <c r="L555" s="6">
        <f t="shared" si="101"/>
        <v>557492.92000000039</v>
      </c>
      <c r="M555" s="3"/>
      <c r="O555" s="3">
        <v>-5593.46</v>
      </c>
      <c r="P555" s="3">
        <f t="shared" si="99"/>
        <v>22017.049999999988</v>
      </c>
      <c r="S555" s="3">
        <f t="shared" si="95"/>
        <v>0</v>
      </c>
      <c r="T555" s="3"/>
    </row>
    <row r="556" spans="1:21" x14ac:dyDescent="0.25">
      <c r="A556" s="2">
        <v>553</v>
      </c>
      <c r="B556" s="21" t="s">
        <v>227</v>
      </c>
      <c r="C556" s="4">
        <v>40484</v>
      </c>
      <c r="D556" s="33">
        <v>2010</v>
      </c>
      <c r="E556" s="34" t="s">
        <v>214</v>
      </c>
      <c r="F556" s="2" t="s">
        <v>177</v>
      </c>
      <c r="G556" s="2" t="s">
        <v>50</v>
      </c>
      <c r="H556" s="2" t="s">
        <v>37</v>
      </c>
      <c r="I556" s="10" t="s">
        <v>7</v>
      </c>
      <c r="J556" s="10"/>
      <c r="K556" s="3">
        <v>-326.7</v>
      </c>
      <c r="L556" s="6">
        <f t="shared" si="101"/>
        <v>557166.22000000044</v>
      </c>
      <c r="M556" s="3"/>
      <c r="O556" s="3">
        <v>-326.7</v>
      </c>
      <c r="P556" s="3">
        <f t="shared" si="99"/>
        <v>21690.349999999988</v>
      </c>
      <c r="S556" s="3">
        <f t="shared" si="95"/>
        <v>0</v>
      </c>
      <c r="T556" s="3"/>
    </row>
    <row r="557" spans="1:21" x14ac:dyDescent="0.25">
      <c r="A557" s="2">
        <v>554</v>
      </c>
      <c r="B557" s="21" t="s">
        <v>227</v>
      </c>
      <c r="C557" s="4">
        <v>40484</v>
      </c>
      <c r="D557" s="33">
        <v>2010</v>
      </c>
      <c r="E557" s="34" t="s">
        <v>214</v>
      </c>
      <c r="F557" s="2" t="s">
        <v>177</v>
      </c>
      <c r="G557" s="2" t="s">
        <v>50</v>
      </c>
      <c r="H557" s="2" t="s">
        <v>34</v>
      </c>
      <c r="I557" s="10" t="s">
        <v>7</v>
      </c>
      <c r="J557" s="10"/>
      <c r="K557" s="3">
        <v>-2994.75</v>
      </c>
      <c r="L557" s="6">
        <f t="shared" si="101"/>
        <v>554171.47000000044</v>
      </c>
      <c r="M557" s="3"/>
      <c r="O557" s="3">
        <v>-2994.75</v>
      </c>
      <c r="P557" s="3">
        <f t="shared" si="99"/>
        <v>18695.599999999988</v>
      </c>
      <c r="S557" s="3">
        <f t="shared" si="95"/>
        <v>0</v>
      </c>
      <c r="T557" s="3"/>
    </row>
    <row r="558" spans="1:21" x14ac:dyDescent="0.25">
      <c r="A558" s="2">
        <v>555</v>
      </c>
      <c r="B558" s="21" t="s">
        <v>227</v>
      </c>
      <c r="C558" s="4">
        <v>40504</v>
      </c>
      <c r="D558" s="33">
        <v>2010</v>
      </c>
      <c r="E558" s="34" t="s">
        <v>134</v>
      </c>
      <c r="F558" s="2" t="s">
        <v>177</v>
      </c>
      <c r="G558" s="2" t="s">
        <v>31</v>
      </c>
      <c r="H558" s="2" t="s">
        <v>39</v>
      </c>
      <c r="I558" s="10" t="s">
        <v>48</v>
      </c>
      <c r="J558" s="10"/>
      <c r="K558" s="3">
        <v>2994.75</v>
      </c>
      <c r="L558" s="6">
        <f t="shared" si="101"/>
        <v>557166.22000000044</v>
      </c>
      <c r="M558" s="3">
        <v>557166.31999999995</v>
      </c>
      <c r="O558" s="3">
        <v>2994.75</v>
      </c>
      <c r="P558" s="3">
        <f t="shared" si="99"/>
        <v>21690.349999999988</v>
      </c>
      <c r="S558" s="3">
        <f t="shared" si="95"/>
        <v>0</v>
      </c>
      <c r="T558" s="3"/>
    </row>
    <row r="559" spans="1:21" x14ac:dyDescent="0.25">
      <c r="A559" s="2">
        <v>556</v>
      </c>
      <c r="B559" s="21" t="s">
        <v>227</v>
      </c>
      <c r="C559" s="4">
        <v>40514</v>
      </c>
      <c r="D559" s="33">
        <v>2010</v>
      </c>
      <c r="E559" s="34" t="s">
        <v>75</v>
      </c>
      <c r="F559" s="2" t="s">
        <v>93</v>
      </c>
      <c r="G559" s="2" t="s">
        <v>93</v>
      </c>
      <c r="I559" s="10"/>
      <c r="J559" s="10"/>
      <c r="K559" s="3"/>
      <c r="L559" s="6">
        <f t="shared" si="101"/>
        <v>557166.22000000044</v>
      </c>
      <c r="M559" s="3"/>
      <c r="O559" s="3">
        <v>-5000</v>
      </c>
      <c r="P559" s="3">
        <f t="shared" ref="P559:P560" si="102">+P558+O559</f>
        <v>16690.349999999988</v>
      </c>
      <c r="S559" s="3">
        <f t="shared" si="95"/>
        <v>-5000</v>
      </c>
      <c r="T559" s="3"/>
      <c r="U559" s="3">
        <f>+O559</f>
        <v>-5000</v>
      </c>
    </row>
    <row r="560" spans="1:21" x14ac:dyDescent="0.25">
      <c r="A560" s="2">
        <v>557</v>
      </c>
      <c r="B560" s="21" t="s">
        <v>227</v>
      </c>
      <c r="C560" s="4">
        <v>40544</v>
      </c>
      <c r="D560" s="33">
        <v>2011</v>
      </c>
      <c r="E560" s="34" t="s">
        <v>76</v>
      </c>
      <c r="F560" s="2" t="s">
        <v>76</v>
      </c>
      <c r="G560" s="2" t="s">
        <v>76</v>
      </c>
      <c r="I560" s="2"/>
      <c r="J560" s="2"/>
      <c r="K560" s="3"/>
      <c r="L560" s="6">
        <f t="shared" si="101"/>
        <v>557166.22000000044</v>
      </c>
      <c r="M560" s="3"/>
      <c r="O560" s="3">
        <v>-27.57</v>
      </c>
      <c r="P560" s="3">
        <f t="shared" si="102"/>
        <v>16662.779999999988</v>
      </c>
      <c r="Q560" s="12">
        <v>16662.78</v>
      </c>
      <c r="S560" s="3">
        <f t="shared" si="95"/>
        <v>-27.57</v>
      </c>
      <c r="T560" s="3"/>
    </row>
    <row r="561" spans="1:21" x14ac:dyDescent="0.25">
      <c r="A561" s="2">
        <v>558</v>
      </c>
      <c r="B561" s="21" t="s">
        <v>227</v>
      </c>
      <c r="C561" s="4">
        <v>40546</v>
      </c>
      <c r="D561" s="33">
        <v>2011</v>
      </c>
      <c r="E561" s="34" t="s">
        <v>8</v>
      </c>
      <c r="F561" s="2" t="s">
        <v>292</v>
      </c>
      <c r="G561" s="2" t="s">
        <v>292</v>
      </c>
      <c r="I561" s="2"/>
      <c r="J561" s="2"/>
      <c r="K561" s="3">
        <v>11143</v>
      </c>
      <c r="L561" s="6">
        <f t="shared" si="101"/>
        <v>568309.22000000044</v>
      </c>
      <c r="M561" s="3"/>
      <c r="P561" s="3">
        <f>+P560+O561</f>
        <v>16662.779999999988</v>
      </c>
      <c r="S561" s="3">
        <f t="shared" si="95"/>
        <v>-11143</v>
      </c>
      <c r="T561" s="3"/>
    </row>
    <row r="562" spans="1:21" x14ac:dyDescent="0.25">
      <c r="A562" s="2">
        <v>559</v>
      </c>
      <c r="B562" s="21" t="s">
        <v>227</v>
      </c>
      <c r="C562" s="4">
        <v>40546</v>
      </c>
      <c r="D562" s="33">
        <v>2011</v>
      </c>
      <c r="E562" s="34" t="s">
        <v>10</v>
      </c>
      <c r="F562" s="2" t="s">
        <v>292</v>
      </c>
      <c r="G562" s="2" t="s">
        <v>292</v>
      </c>
      <c r="I562" s="2"/>
      <c r="J562" s="2"/>
      <c r="K562" s="3">
        <v>-1671</v>
      </c>
      <c r="L562" s="6">
        <f t="shared" si="101"/>
        <v>566638.22000000044</v>
      </c>
      <c r="M562" s="3"/>
      <c r="P562" s="3">
        <f>+P561+O562</f>
        <v>16662.779999999988</v>
      </c>
      <c r="S562" s="3">
        <f t="shared" si="95"/>
        <v>1671</v>
      </c>
      <c r="T562" s="3"/>
    </row>
    <row r="563" spans="1:21" x14ac:dyDescent="0.25">
      <c r="A563" s="2">
        <v>560</v>
      </c>
      <c r="B563" s="21" t="s">
        <v>227</v>
      </c>
      <c r="C563" s="4">
        <v>40546</v>
      </c>
      <c r="D563" s="33">
        <v>2011</v>
      </c>
      <c r="E563" s="34" t="s">
        <v>11</v>
      </c>
      <c r="F563" s="2" t="s">
        <v>292</v>
      </c>
      <c r="G563" s="2" t="s">
        <v>292</v>
      </c>
      <c r="I563" s="2"/>
      <c r="J563" s="2"/>
      <c r="K563" s="3">
        <v>-20</v>
      </c>
      <c r="L563" s="6">
        <f t="shared" si="101"/>
        <v>566618.22000000044</v>
      </c>
      <c r="M563" s="3"/>
      <c r="P563" s="3">
        <f>+P562+O563</f>
        <v>16662.779999999988</v>
      </c>
      <c r="S563" s="3">
        <f t="shared" si="95"/>
        <v>20</v>
      </c>
      <c r="T563" s="3"/>
    </row>
    <row r="564" spans="1:21" x14ac:dyDescent="0.25">
      <c r="A564" s="2">
        <v>561</v>
      </c>
      <c r="B564" s="21" t="s">
        <v>227</v>
      </c>
      <c r="C564" s="4">
        <v>40582</v>
      </c>
      <c r="D564" s="33">
        <v>2011</v>
      </c>
      <c r="E564" s="34" t="s">
        <v>214</v>
      </c>
      <c r="F564" s="2" t="s">
        <v>177</v>
      </c>
      <c r="G564" s="2" t="s">
        <v>50</v>
      </c>
      <c r="I564" s="10" t="s">
        <v>16</v>
      </c>
      <c r="J564" s="10"/>
      <c r="K564" s="3">
        <v>-2178</v>
      </c>
      <c r="L564" s="6">
        <f t="shared" si="101"/>
        <v>564440.22000000044</v>
      </c>
      <c r="M564" s="3"/>
      <c r="O564" s="3">
        <v>-2178</v>
      </c>
      <c r="P564" s="3">
        <f>+P563+O564</f>
        <v>14484.779999999988</v>
      </c>
      <c r="S564" s="3">
        <f t="shared" si="95"/>
        <v>0</v>
      </c>
      <c r="T564" s="3"/>
    </row>
    <row r="565" spans="1:21" x14ac:dyDescent="0.25">
      <c r="A565" s="2">
        <v>562</v>
      </c>
      <c r="B565" s="21" t="s">
        <v>227</v>
      </c>
      <c r="C565" s="4">
        <v>40596</v>
      </c>
      <c r="D565" s="33">
        <v>2011</v>
      </c>
      <c r="E565" s="34" t="s">
        <v>214</v>
      </c>
      <c r="F565" s="2" t="s">
        <v>177</v>
      </c>
      <c r="G565" s="2" t="s">
        <v>50</v>
      </c>
      <c r="I565" s="10" t="s">
        <v>16</v>
      </c>
      <c r="J565" s="10"/>
      <c r="K565" s="3">
        <v>-2320.85</v>
      </c>
      <c r="L565" s="6">
        <f t="shared" si="101"/>
        <v>562119.37000000046</v>
      </c>
      <c r="M565" s="3"/>
      <c r="O565" s="3">
        <v>-2320.85</v>
      </c>
      <c r="P565" s="3">
        <f t="shared" ref="P565:P587" si="103">+P564+O565</f>
        <v>12163.929999999988</v>
      </c>
      <c r="S565" s="3">
        <f t="shared" si="95"/>
        <v>0</v>
      </c>
      <c r="T565" s="3"/>
    </row>
    <row r="566" spans="1:21" x14ac:dyDescent="0.25">
      <c r="A566" s="2">
        <v>563</v>
      </c>
      <c r="B566" s="21" t="s">
        <v>227</v>
      </c>
      <c r="C566" s="4">
        <v>40596</v>
      </c>
      <c r="D566" s="33">
        <v>2011</v>
      </c>
      <c r="E566" s="34" t="s">
        <v>214</v>
      </c>
      <c r="F566" s="2" t="s">
        <v>177</v>
      </c>
      <c r="G566" s="2" t="s">
        <v>50</v>
      </c>
      <c r="I566" s="10" t="s">
        <v>16</v>
      </c>
      <c r="J566" s="10"/>
      <c r="K566" s="3">
        <v>-1742.4</v>
      </c>
      <c r="L566" s="6">
        <f t="shared" si="101"/>
        <v>560376.97000000044</v>
      </c>
      <c r="M566" s="3"/>
      <c r="O566" s="3">
        <v>-1742.4</v>
      </c>
      <c r="P566" s="3">
        <f t="shared" si="103"/>
        <v>10421.529999999988</v>
      </c>
      <c r="S566" s="3">
        <f t="shared" si="95"/>
        <v>0</v>
      </c>
      <c r="T566" s="3"/>
    </row>
    <row r="567" spans="1:21" x14ac:dyDescent="0.25">
      <c r="A567" s="2">
        <v>564</v>
      </c>
      <c r="B567" s="21" t="s">
        <v>227</v>
      </c>
      <c r="C567" s="4">
        <v>40638</v>
      </c>
      <c r="D567" s="33">
        <v>2011</v>
      </c>
      <c r="E567" s="34" t="s">
        <v>214</v>
      </c>
      <c r="F567" s="2" t="s">
        <v>177</v>
      </c>
      <c r="G567" s="2" t="s">
        <v>50</v>
      </c>
      <c r="I567" s="10" t="s">
        <v>16</v>
      </c>
      <c r="J567" s="10"/>
      <c r="K567" s="3">
        <v>-2242.92</v>
      </c>
      <c r="L567" s="6">
        <f t="shared" si="101"/>
        <v>558134.0500000004</v>
      </c>
      <c r="M567" s="3"/>
      <c r="O567" s="3">
        <v>-2242.92</v>
      </c>
      <c r="P567" s="3">
        <f t="shared" si="103"/>
        <v>8178.6099999999878</v>
      </c>
      <c r="S567" s="3">
        <f t="shared" si="95"/>
        <v>0</v>
      </c>
      <c r="T567" s="3"/>
    </row>
    <row r="568" spans="1:21" x14ac:dyDescent="0.25">
      <c r="A568" s="2">
        <v>565</v>
      </c>
      <c r="B568" s="21" t="s">
        <v>227</v>
      </c>
      <c r="C568" s="4">
        <v>40596</v>
      </c>
      <c r="D568" s="33">
        <v>2011</v>
      </c>
      <c r="E568" s="34" t="s">
        <v>214</v>
      </c>
      <c r="F568" s="2" t="s">
        <v>177</v>
      </c>
      <c r="G568" s="2" t="s">
        <v>50</v>
      </c>
      <c r="I568" s="10" t="s">
        <v>16</v>
      </c>
      <c r="J568" s="10"/>
      <c r="K568" s="3">
        <v>-1742.4</v>
      </c>
      <c r="L568" s="6">
        <f t="shared" si="101"/>
        <v>556391.65000000037</v>
      </c>
      <c r="M568" s="3"/>
      <c r="O568" s="3">
        <v>-1742.4</v>
      </c>
      <c r="P568" s="3">
        <f t="shared" si="103"/>
        <v>6436.2099999999882</v>
      </c>
      <c r="S568" s="3">
        <f t="shared" si="95"/>
        <v>0</v>
      </c>
      <c r="T568" s="3"/>
    </row>
    <row r="569" spans="1:21" x14ac:dyDescent="0.25">
      <c r="A569" s="2">
        <v>566</v>
      </c>
      <c r="B569" s="21" t="s">
        <v>227</v>
      </c>
      <c r="C569" s="4">
        <v>40700</v>
      </c>
      <c r="D569" s="33">
        <v>2011</v>
      </c>
      <c r="E569" s="34" t="s">
        <v>75</v>
      </c>
      <c r="F569" s="2" t="s">
        <v>93</v>
      </c>
      <c r="G569" s="2" t="s">
        <v>93</v>
      </c>
      <c r="I569" s="10"/>
      <c r="J569" s="10"/>
      <c r="K569" s="3"/>
      <c r="L569" s="6">
        <f t="shared" si="101"/>
        <v>556391.65000000037</v>
      </c>
      <c r="M569" s="3"/>
      <c r="O569" s="3">
        <v>-1580</v>
      </c>
      <c r="P569" s="3">
        <f t="shared" si="103"/>
        <v>4856.2099999999882</v>
      </c>
      <c r="Q569" s="3" t="s">
        <v>81</v>
      </c>
      <c r="S569" s="3">
        <f t="shared" si="95"/>
        <v>-1580</v>
      </c>
      <c r="T569" s="3" t="str">
        <f>IF(S569&gt;0,S569,"")</f>
        <v/>
      </c>
      <c r="U569" s="3">
        <f>+O569</f>
        <v>-1580</v>
      </c>
    </row>
    <row r="570" spans="1:21" x14ac:dyDescent="0.25">
      <c r="A570" s="2">
        <v>567</v>
      </c>
      <c r="B570" s="21" t="s">
        <v>227</v>
      </c>
      <c r="C570" s="4">
        <v>40704</v>
      </c>
      <c r="D570" s="33">
        <v>2011</v>
      </c>
      <c r="E570" s="34" t="s">
        <v>214</v>
      </c>
      <c r="F570" s="2" t="s">
        <v>177</v>
      </c>
      <c r="G570" s="2" t="s">
        <v>33</v>
      </c>
      <c r="I570" s="2" t="s">
        <v>15</v>
      </c>
      <c r="J570" s="2"/>
      <c r="K570" s="3">
        <v>-1278.5</v>
      </c>
      <c r="L570" s="6">
        <f t="shared" si="101"/>
        <v>555113.15000000037</v>
      </c>
      <c r="M570" s="3"/>
      <c r="O570" s="3">
        <v>-1278.5</v>
      </c>
      <c r="P570" s="3">
        <f t="shared" si="103"/>
        <v>3577.7099999999882</v>
      </c>
      <c r="S570" s="3">
        <f t="shared" si="95"/>
        <v>0</v>
      </c>
      <c r="T570" s="3"/>
    </row>
    <row r="571" spans="1:21" x14ac:dyDescent="0.25">
      <c r="A571" s="2">
        <v>568</v>
      </c>
      <c r="B571" s="21" t="s">
        <v>227</v>
      </c>
      <c r="C571" s="4">
        <v>40704</v>
      </c>
      <c r="D571" s="33">
        <v>2011</v>
      </c>
      <c r="E571" s="34" t="s">
        <v>214</v>
      </c>
      <c r="F571" s="2" t="s">
        <v>177</v>
      </c>
      <c r="G571" s="2" t="s">
        <v>50</v>
      </c>
      <c r="I571" s="10" t="s">
        <v>16</v>
      </c>
      <c r="J571" s="10"/>
      <c r="K571" s="3">
        <v>-1001.18</v>
      </c>
      <c r="L571" s="6">
        <f t="shared" si="101"/>
        <v>554111.97000000032</v>
      </c>
      <c r="M571" s="3"/>
      <c r="O571" s="3">
        <v>-1001.18</v>
      </c>
      <c r="P571" s="3">
        <f t="shared" si="103"/>
        <v>2576.5299999999884</v>
      </c>
      <c r="S571" s="3">
        <f t="shared" si="95"/>
        <v>0</v>
      </c>
      <c r="T571" s="3"/>
    </row>
    <row r="572" spans="1:21" x14ac:dyDescent="0.25">
      <c r="A572" s="2">
        <v>569</v>
      </c>
      <c r="B572" s="21" t="s">
        <v>227</v>
      </c>
      <c r="C572" s="4">
        <v>40704</v>
      </c>
      <c r="D572" s="33">
        <v>2011</v>
      </c>
      <c r="E572" s="34" t="s">
        <v>214</v>
      </c>
      <c r="F572" s="2" t="s">
        <v>177</v>
      </c>
      <c r="G572" s="2" t="s">
        <v>83</v>
      </c>
      <c r="I572" s="10" t="s">
        <v>18</v>
      </c>
      <c r="J572" s="10"/>
      <c r="K572" s="3">
        <v>-1903.4</v>
      </c>
      <c r="L572" s="6">
        <f t="shared" si="101"/>
        <v>552208.5700000003</v>
      </c>
      <c r="M572" s="3"/>
      <c r="O572" s="3">
        <v>-1903.4</v>
      </c>
      <c r="P572" s="3">
        <f t="shared" si="103"/>
        <v>673.12999999998829</v>
      </c>
      <c r="S572" s="3">
        <f t="shared" si="95"/>
        <v>0</v>
      </c>
      <c r="T572" s="3"/>
    </row>
    <row r="573" spans="1:21" x14ac:dyDescent="0.25">
      <c r="A573" s="2">
        <v>570</v>
      </c>
      <c r="B573" s="21" t="s">
        <v>227</v>
      </c>
      <c r="C573" s="4">
        <v>40708</v>
      </c>
      <c r="D573" s="33">
        <v>2011</v>
      </c>
      <c r="E573" s="34" t="s">
        <v>134</v>
      </c>
      <c r="F573" s="2" t="s">
        <v>324</v>
      </c>
      <c r="G573" s="2" t="s">
        <v>313</v>
      </c>
      <c r="I573" s="10" t="s">
        <v>22</v>
      </c>
      <c r="J573" s="10"/>
      <c r="K573" s="3">
        <v>30000</v>
      </c>
      <c r="L573" s="6">
        <f t="shared" si="101"/>
        <v>582208.5700000003</v>
      </c>
      <c r="M573" s="3"/>
      <c r="O573" s="3">
        <v>30000</v>
      </c>
      <c r="P573" s="3">
        <f t="shared" si="103"/>
        <v>30673.12999999999</v>
      </c>
      <c r="S573" s="3">
        <f t="shared" si="95"/>
        <v>0</v>
      </c>
      <c r="T573" s="3"/>
    </row>
    <row r="574" spans="1:21" x14ac:dyDescent="0.25">
      <c r="A574" s="2">
        <v>571</v>
      </c>
      <c r="B574" s="21" t="s">
        <v>227</v>
      </c>
      <c r="C574" s="4">
        <v>40708</v>
      </c>
      <c r="D574" s="33">
        <v>2011</v>
      </c>
      <c r="E574" s="34" t="s">
        <v>214</v>
      </c>
      <c r="F574" s="2" t="s">
        <v>177</v>
      </c>
      <c r="G574" s="2" t="s">
        <v>33</v>
      </c>
      <c r="I574" s="2" t="s">
        <v>15</v>
      </c>
      <c r="J574" s="2"/>
      <c r="K574" s="3">
        <v>-13382.14</v>
      </c>
      <c r="L574" s="6">
        <f t="shared" si="101"/>
        <v>568826.43000000028</v>
      </c>
      <c r="M574" s="3"/>
      <c r="N574" s="3"/>
      <c r="O574" s="3">
        <v>-13382.14</v>
      </c>
      <c r="P574" s="3">
        <f t="shared" si="103"/>
        <v>17290.989999999991</v>
      </c>
      <c r="S574" s="3">
        <f t="shared" si="95"/>
        <v>0</v>
      </c>
      <c r="T574" s="3"/>
    </row>
    <row r="575" spans="1:21" x14ac:dyDescent="0.25">
      <c r="A575" s="2">
        <v>572</v>
      </c>
      <c r="B575" s="21" t="s">
        <v>227</v>
      </c>
      <c r="C575" s="4">
        <v>40708</v>
      </c>
      <c r="D575" s="33">
        <v>2011</v>
      </c>
      <c r="E575" s="34" t="s">
        <v>214</v>
      </c>
      <c r="F575" s="2" t="s">
        <v>177</v>
      </c>
      <c r="G575" s="2" t="s">
        <v>84</v>
      </c>
      <c r="I575" s="2" t="s">
        <v>19</v>
      </c>
      <c r="J575" s="2"/>
      <c r="K575" s="3">
        <v>-2941.75</v>
      </c>
      <c r="L575" s="6">
        <f t="shared" si="101"/>
        <v>565884.68000000028</v>
      </c>
      <c r="M575" s="3"/>
      <c r="N575" s="3"/>
      <c r="O575" s="3">
        <v>-2941.75</v>
      </c>
      <c r="P575" s="3">
        <f t="shared" si="103"/>
        <v>14349.239999999991</v>
      </c>
      <c r="S575" s="3">
        <f t="shared" si="95"/>
        <v>0</v>
      </c>
      <c r="T575" s="3"/>
    </row>
    <row r="576" spans="1:21" x14ac:dyDescent="0.25">
      <c r="A576" s="2">
        <v>573</v>
      </c>
      <c r="B576" s="21" t="s">
        <v>227</v>
      </c>
      <c r="C576" s="4">
        <v>40708</v>
      </c>
      <c r="D576" s="33">
        <v>2011</v>
      </c>
      <c r="E576" s="34" t="s">
        <v>214</v>
      </c>
      <c r="F576" s="2" t="s">
        <v>177</v>
      </c>
      <c r="G576" s="2" t="s">
        <v>83</v>
      </c>
      <c r="I576" s="10" t="s">
        <v>18</v>
      </c>
      <c r="J576" s="10"/>
      <c r="K576" s="3">
        <v>-481.27</v>
      </c>
      <c r="L576" s="6">
        <f t="shared" si="101"/>
        <v>565403.41000000027</v>
      </c>
      <c r="M576" s="3"/>
      <c r="N576" s="3"/>
      <c r="O576" s="3">
        <v>-481.27</v>
      </c>
      <c r="P576" s="3">
        <f t="shared" si="103"/>
        <v>13867.96999999999</v>
      </c>
      <c r="S576" s="3">
        <f t="shared" si="95"/>
        <v>0</v>
      </c>
      <c r="T576" s="3"/>
    </row>
    <row r="577" spans="1:21" x14ac:dyDescent="0.25">
      <c r="A577" s="2">
        <v>574</v>
      </c>
      <c r="B577" s="21" t="s">
        <v>227</v>
      </c>
      <c r="C577" s="4">
        <v>40708</v>
      </c>
      <c r="D577" s="33">
        <v>2011</v>
      </c>
      <c r="E577" s="34" t="s">
        <v>214</v>
      </c>
      <c r="F577" s="2" t="s">
        <v>177</v>
      </c>
      <c r="G577" s="2" t="s">
        <v>50</v>
      </c>
      <c r="I577" s="10" t="s">
        <v>16</v>
      </c>
      <c r="J577" s="10"/>
      <c r="K577" s="3">
        <v>-1524.6</v>
      </c>
      <c r="L577" s="6">
        <f t="shared" si="101"/>
        <v>563878.81000000029</v>
      </c>
      <c r="M577" s="3"/>
      <c r="N577" s="3"/>
      <c r="O577" s="3">
        <v>-1524.6</v>
      </c>
      <c r="P577" s="3">
        <f t="shared" si="103"/>
        <v>12343.36999999999</v>
      </c>
      <c r="S577" s="3">
        <f t="shared" si="95"/>
        <v>0</v>
      </c>
      <c r="T577" s="3"/>
    </row>
    <row r="578" spans="1:21" x14ac:dyDescent="0.25">
      <c r="A578" s="2">
        <v>575</v>
      </c>
      <c r="B578" s="21" t="s">
        <v>227</v>
      </c>
      <c r="C578" s="4">
        <v>40708</v>
      </c>
      <c r="D578" s="33">
        <v>2011</v>
      </c>
      <c r="E578" s="34" t="s">
        <v>214</v>
      </c>
      <c r="F578" s="2" t="s">
        <v>177</v>
      </c>
      <c r="G578" s="2" t="s">
        <v>50</v>
      </c>
      <c r="I578" s="10" t="s">
        <v>16</v>
      </c>
      <c r="J578" s="10"/>
      <c r="K578" s="3">
        <v>-2242.92</v>
      </c>
      <c r="L578" s="6">
        <f t="shared" si="101"/>
        <v>561635.89000000025</v>
      </c>
      <c r="M578" s="3"/>
      <c r="N578" s="3"/>
      <c r="O578" s="3">
        <v>-2242.92</v>
      </c>
      <c r="P578" s="3">
        <f t="shared" si="103"/>
        <v>10100.44999999999</v>
      </c>
      <c r="S578" s="3">
        <f t="shared" si="95"/>
        <v>0</v>
      </c>
      <c r="T578" s="3"/>
    </row>
    <row r="579" spans="1:21" x14ac:dyDescent="0.25">
      <c r="A579" s="2">
        <v>576</v>
      </c>
      <c r="B579" s="21" t="s">
        <v>227</v>
      </c>
      <c r="C579" s="4">
        <v>40708</v>
      </c>
      <c r="D579" s="33">
        <v>2011</v>
      </c>
      <c r="E579" s="34" t="s">
        <v>214</v>
      </c>
      <c r="F579" s="2" t="s">
        <v>177</v>
      </c>
      <c r="G579" s="2" t="s">
        <v>116</v>
      </c>
      <c r="I579" s="10" t="s">
        <v>23</v>
      </c>
      <c r="J579" s="10"/>
      <c r="K579" s="3">
        <v>-289.19</v>
      </c>
      <c r="L579" s="6">
        <f t="shared" si="101"/>
        <v>561346.7000000003</v>
      </c>
      <c r="M579" s="3">
        <v>561346.80000000005</v>
      </c>
      <c r="N579" s="3"/>
      <c r="O579" s="3">
        <v>-289.19</v>
      </c>
      <c r="P579" s="3">
        <f t="shared" si="103"/>
        <v>9811.2599999999893</v>
      </c>
      <c r="S579" s="3">
        <f t="shared" si="95"/>
        <v>0</v>
      </c>
      <c r="T579" s="3"/>
    </row>
    <row r="580" spans="1:21" x14ac:dyDescent="0.25">
      <c r="A580" s="2">
        <v>577</v>
      </c>
      <c r="B580" s="21" t="s">
        <v>227</v>
      </c>
      <c r="C580" s="14">
        <v>40710</v>
      </c>
      <c r="D580" s="45">
        <v>2011</v>
      </c>
      <c r="E580" s="36" t="s">
        <v>85</v>
      </c>
      <c r="F580" s="15" t="s">
        <v>177</v>
      </c>
      <c r="G580" s="15" t="s">
        <v>50</v>
      </c>
      <c r="H580" s="15"/>
      <c r="I580" s="46" t="s">
        <v>16</v>
      </c>
      <c r="J580" s="46"/>
      <c r="K580" s="13"/>
      <c r="L580" s="47">
        <f t="shared" si="101"/>
        <v>561346.7000000003</v>
      </c>
      <c r="M580" s="3"/>
      <c r="N580" s="13"/>
      <c r="O580" s="13">
        <v>1524.6</v>
      </c>
      <c r="P580" s="13">
        <f t="shared" si="103"/>
        <v>11335.85999999999</v>
      </c>
      <c r="R580" s="15"/>
      <c r="S580" s="13">
        <f t="shared" si="95"/>
        <v>1524.6</v>
      </c>
      <c r="T580" s="13">
        <f t="shared" ref="T580:T587" si="104">IF(S580&gt;0,S580,"")</f>
        <v>1524.6</v>
      </c>
    </row>
    <row r="581" spans="1:21" ht="15.75" thickBot="1" x14ac:dyDescent="0.3">
      <c r="A581" s="2">
        <v>578</v>
      </c>
      <c r="B581" s="21" t="s">
        <v>227</v>
      </c>
      <c r="C581" s="4">
        <v>40801</v>
      </c>
      <c r="D581" s="33">
        <v>2011</v>
      </c>
      <c r="E581" s="34" t="s">
        <v>214</v>
      </c>
      <c r="F581" s="2" t="s">
        <v>177</v>
      </c>
      <c r="G581" s="2" t="s">
        <v>86</v>
      </c>
      <c r="I581" s="10"/>
      <c r="J581" s="10"/>
      <c r="K581" s="3"/>
      <c r="L581" s="6">
        <f t="shared" si="101"/>
        <v>561346.7000000003</v>
      </c>
      <c r="M581" s="3"/>
      <c r="N581" s="3"/>
      <c r="O581" s="3">
        <v>-182.11</v>
      </c>
      <c r="P581" s="3">
        <f t="shared" si="103"/>
        <v>11153.749999999989</v>
      </c>
      <c r="S581" s="3">
        <f t="shared" si="95"/>
        <v>-182.11</v>
      </c>
      <c r="T581" s="3" t="str">
        <f t="shared" si="104"/>
        <v/>
      </c>
    </row>
    <row r="582" spans="1:21" ht="15.75" thickBot="1" x14ac:dyDescent="0.3">
      <c r="A582" s="2">
        <v>579</v>
      </c>
      <c r="B582" s="21" t="s">
        <v>227</v>
      </c>
      <c r="C582" s="4">
        <v>40909</v>
      </c>
      <c r="D582" s="33">
        <v>2012</v>
      </c>
      <c r="E582" s="34" t="s">
        <v>76</v>
      </c>
      <c r="F582" s="2" t="s">
        <v>76</v>
      </c>
      <c r="G582" s="2" t="s">
        <v>76</v>
      </c>
      <c r="K582" s="3"/>
      <c r="L582" s="94">
        <f t="shared" si="101"/>
        <v>561346.7000000003</v>
      </c>
      <c r="M582" s="3">
        <v>561346.80000000005</v>
      </c>
      <c r="N582" s="3"/>
      <c r="O582" s="3">
        <v>-20.43</v>
      </c>
      <c r="P582" s="95">
        <f t="shared" si="103"/>
        <v>11133.319999999989</v>
      </c>
      <c r="S582" s="3">
        <f t="shared" si="95"/>
        <v>-20.43</v>
      </c>
      <c r="T582" s="3" t="str">
        <f t="shared" si="104"/>
        <v/>
      </c>
    </row>
    <row r="583" spans="1:21" x14ac:dyDescent="0.25">
      <c r="A583" s="2">
        <v>580</v>
      </c>
      <c r="B583" s="21" t="s">
        <v>227</v>
      </c>
      <c r="C583" s="4">
        <v>40997</v>
      </c>
      <c r="D583" s="33">
        <v>2012</v>
      </c>
      <c r="E583" s="34" t="s">
        <v>75</v>
      </c>
      <c r="F583" s="2" t="s">
        <v>93</v>
      </c>
      <c r="G583" s="2" t="s">
        <v>93</v>
      </c>
      <c r="I583" s="10"/>
      <c r="J583" s="10"/>
      <c r="K583" s="3"/>
      <c r="L583" s="3"/>
      <c r="M583" s="3"/>
      <c r="N583" s="3"/>
      <c r="O583" s="3">
        <v>-3000</v>
      </c>
      <c r="P583" s="3">
        <f t="shared" si="103"/>
        <v>8133.3199999999888</v>
      </c>
      <c r="S583" s="3">
        <f t="shared" ref="S583:S646" si="105">+O583-K583</f>
        <v>-3000</v>
      </c>
      <c r="T583" s="3" t="str">
        <f t="shared" si="104"/>
        <v/>
      </c>
      <c r="U583" s="3">
        <f t="shared" ref="U583:U584" si="106">+O583</f>
        <v>-3000</v>
      </c>
    </row>
    <row r="584" spans="1:21" x14ac:dyDescent="0.25">
      <c r="A584" s="2">
        <v>581</v>
      </c>
      <c r="B584" s="21" t="s">
        <v>227</v>
      </c>
      <c r="C584" s="4">
        <v>41003</v>
      </c>
      <c r="D584" s="33">
        <v>2012</v>
      </c>
      <c r="E584" s="34" t="s">
        <v>75</v>
      </c>
      <c r="F584" s="2" t="s">
        <v>93</v>
      </c>
      <c r="G584" s="2" t="s">
        <v>93</v>
      </c>
      <c r="I584" s="10"/>
      <c r="J584" s="10"/>
      <c r="K584" s="3"/>
      <c r="L584" s="3"/>
      <c r="M584" s="3"/>
      <c r="N584" s="3"/>
      <c r="O584" s="3">
        <v>-5000</v>
      </c>
      <c r="P584" s="3">
        <f t="shared" si="103"/>
        <v>3133.3199999999888</v>
      </c>
      <c r="S584" s="3">
        <f t="shared" si="105"/>
        <v>-5000</v>
      </c>
      <c r="T584" s="3" t="str">
        <f t="shared" si="104"/>
        <v/>
      </c>
      <c r="U584" s="3">
        <f t="shared" si="106"/>
        <v>-5000</v>
      </c>
    </row>
    <row r="585" spans="1:21" x14ac:dyDescent="0.25">
      <c r="A585" s="2">
        <v>582</v>
      </c>
      <c r="B585" s="21" t="s">
        <v>227</v>
      </c>
      <c r="C585" s="4">
        <v>41276</v>
      </c>
      <c r="D585" s="33">
        <v>2013</v>
      </c>
      <c r="E585" s="34" t="s">
        <v>76</v>
      </c>
      <c r="F585" s="2" t="s">
        <v>76</v>
      </c>
      <c r="G585" s="2" t="s">
        <v>76</v>
      </c>
      <c r="I585" s="10"/>
      <c r="J585" s="10"/>
      <c r="K585" s="3"/>
      <c r="L585" s="3"/>
      <c r="M585" s="3"/>
      <c r="N585" s="3"/>
      <c r="O585" s="3">
        <v>-15.98</v>
      </c>
      <c r="P585" s="3">
        <f t="shared" si="103"/>
        <v>3117.3399999999888</v>
      </c>
      <c r="S585" s="3">
        <f t="shared" si="105"/>
        <v>-15.98</v>
      </c>
      <c r="T585" s="3" t="str">
        <f t="shared" si="104"/>
        <v/>
      </c>
    </row>
    <row r="586" spans="1:21" ht="15.75" thickBot="1" x14ac:dyDescent="0.3">
      <c r="A586" s="2">
        <v>583</v>
      </c>
      <c r="B586" s="21" t="s">
        <v>227</v>
      </c>
      <c r="C586" s="4">
        <v>41275</v>
      </c>
      <c r="D586" s="33">
        <v>2013</v>
      </c>
      <c r="E586" s="34" t="s">
        <v>214</v>
      </c>
      <c r="F586" s="2" t="s">
        <v>177</v>
      </c>
      <c r="G586" s="2" t="s">
        <v>78</v>
      </c>
      <c r="I586" s="10" t="s">
        <v>77</v>
      </c>
      <c r="J586" s="10"/>
      <c r="K586" s="3"/>
      <c r="L586" s="3"/>
      <c r="M586" s="3"/>
      <c r="N586" s="3"/>
      <c r="O586" s="3">
        <v>-800</v>
      </c>
      <c r="P586" s="3">
        <f t="shared" si="103"/>
        <v>2317.3399999999888</v>
      </c>
      <c r="S586" s="3">
        <f t="shared" si="105"/>
        <v>-800</v>
      </c>
      <c r="T586" s="3" t="str">
        <f t="shared" si="104"/>
        <v/>
      </c>
    </row>
    <row r="587" spans="1:21" ht="15.75" thickBot="1" x14ac:dyDescent="0.3">
      <c r="A587" s="2">
        <v>584</v>
      </c>
      <c r="B587" s="21" t="s">
        <v>227</v>
      </c>
      <c r="C587" s="4">
        <v>41641</v>
      </c>
      <c r="D587" s="33">
        <v>2014</v>
      </c>
      <c r="E587" s="34" t="s">
        <v>76</v>
      </c>
      <c r="F587" s="2" t="s">
        <v>76</v>
      </c>
      <c r="G587" s="2" t="s">
        <v>76</v>
      </c>
      <c r="I587" s="10"/>
      <c r="J587" s="10"/>
      <c r="K587" s="3"/>
      <c r="L587" s="3"/>
      <c r="M587" s="3"/>
      <c r="N587" s="3"/>
      <c r="O587" s="3">
        <v>-20.149999999999999</v>
      </c>
      <c r="P587" s="95">
        <f t="shared" si="103"/>
        <v>2297.1899999999887</v>
      </c>
      <c r="Q587" s="3">
        <v>2297.19</v>
      </c>
      <c r="S587" s="3">
        <f t="shared" si="105"/>
        <v>-20.149999999999999</v>
      </c>
      <c r="T587" s="3" t="str">
        <f t="shared" si="104"/>
        <v/>
      </c>
    </row>
    <row r="588" spans="1:21" x14ac:dyDescent="0.25">
      <c r="A588" s="2">
        <v>585</v>
      </c>
      <c r="B588" s="20" t="s">
        <v>228</v>
      </c>
      <c r="C588" s="4">
        <v>37221</v>
      </c>
      <c r="D588" s="33">
        <v>2001</v>
      </c>
      <c r="E588" s="34" t="s">
        <v>229</v>
      </c>
      <c r="F588" s="2" t="s">
        <v>294</v>
      </c>
      <c r="G588" s="2" t="s">
        <v>229</v>
      </c>
      <c r="I588" s="10"/>
      <c r="J588" s="10"/>
      <c r="K588" s="3"/>
      <c r="L588" s="3"/>
      <c r="M588" s="3"/>
      <c r="N588" s="3"/>
      <c r="P588" s="3">
        <v>0</v>
      </c>
      <c r="S588" s="3">
        <f t="shared" si="105"/>
        <v>0</v>
      </c>
      <c r="T588" s="3"/>
    </row>
    <row r="589" spans="1:21" x14ac:dyDescent="0.25">
      <c r="A589" s="2">
        <v>586</v>
      </c>
      <c r="B589" s="20" t="s">
        <v>228</v>
      </c>
      <c r="C589" s="4">
        <v>37221</v>
      </c>
      <c r="D589" s="33">
        <v>2001</v>
      </c>
      <c r="E589" s="34" t="s">
        <v>134</v>
      </c>
      <c r="F589" s="2" t="s">
        <v>325</v>
      </c>
      <c r="G589" s="15" t="s">
        <v>337</v>
      </c>
      <c r="H589" s="13" t="s">
        <v>318</v>
      </c>
      <c r="I589" s="15" t="s">
        <v>176</v>
      </c>
      <c r="K589" s="3"/>
      <c r="L589" s="3"/>
      <c r="M589" s="3"/>
      <c r="N589" s="3"/>
      <c r="O589" s="3">
        <v>371840.29</v>
      </c>
      <c r="P589" s="3">
        <f>+P588+O589</f>
        <v>371840.29</v>
      </c>
      <c r="Q589" s="3">
        <v>371840.29</v>
      </c>
      <c r="R589" s="3"/>
      <c r="S589" s="3">
        <f t="shared" si="105"/>
        <v>371840.29</v>
      </c>
      <c r="T589" s="3"/>
      <c r="U589" s="3"/>
    </row>
    <row r="590" spans="1:21" x14ac:dyDescent="0.25">
      <c r="A590" s="2">
        <v>587</v>
      </c>
      <c r="B590" s="20" t="s">
        <v>228</v>
      </c>
      <c r="C590" s="4">
        <v>37237</v>
      </c>
      <c r="D590" s="33">
        <v>2001</v>
      </c>
      <c r="E590" s="34" t="s">
        <v>237</v>
      </c>
      <c r="F590" s="2" t="s">
        <v>325</v>
      </c>
      <c r="G590" s="15" t="s">
        <v>337</v>
      </c>
      <c r="H590" s="15" t="s">
        <v>317</v>
      </c>
      <c r="I590" s="15" t="s">
        <v>176</v>
      </c>
      <c r="K590" s="3"/>
      <c r="L590" s="3"/>
      <c r="M590" s="3"/>
      <c r="N590" s="3"/>
      <c r="O590" s="3">
        <v>-198314.82</v>
      </c>
      <c r="P590" s="3">
        <f>+P589+O590</f>
        <v>173525.46999999997</v>
      </c>
      <c r="R590" s="3"/>
      <c r="S590" s="3">
        <f t="shared" si="105"/>
        <v>-198314.82</v>
      </c>
      <c r="T590" s="3"/>
      <c r="U590" s="3"/>
    </row>
    <row r="591" spans="1:21" x14ac:dyDescent="0.25">
      <c r="A591" s="2">
        <v>588</v>
      </c>
      <c r="B591" s="20" t="s">
        <v>228</v>
      </c>
      <c r="C591" s="4">
        <v>37245</v>
      </c>
      <c r="D591" s="33">
        <v>2001</v>
      </c>
      <c r="E591" s="34" t="s">
        <v>76</v>
      </c>
      <c r="F591" s="2" t="s">
        <v>76</v>
      </c>
      <c r="G591" s="2" t="s">
        <v>76</v>
      </c>
      <c r="H591" s="3"/>
      <c r="K591" s="3"/>
      <c r="L591" s="3"/>
      <c r="M591" s="3"/>
      <c r="N591" s="3"/>
      <c r="O591" s="3">
        <v>356.76</v>
      </c>
      <c r="P591" s="3">
        <f t="shared" ref="P591:P654" si="107">+P590+O591</f>
        <v>173882.22999999998</v>
      </c>
      <c r="R591" s="3"/>
      <c r="S591" s="3">
        <f t="shared" si="105"/>
        <v>356.76</v>
      </c>
      <c r="T591" s="3"/>
      <c r="U591" s="3"/>
    </row>
    <row r="592" spans="1:21" x14ac:dyDescent="0.25">
      <c r="A592" s="2">
        <v>589</v>
      </c>
      <c r="B592" s="20" t="s">
        <v>228</v>
      </c>
      <c r="C592" s="4">
        <v>37273</v>
      </c>
      <c r="D592" s="33">
        <v>2002</v>
      </c>
      <c r="E592" s="34" t="s">
        <v>237</v>
      </c>
      <c r="F592" s="2" t="s">
        <v>325</v>
      </c>
      <c r="G592" s="15" t="s">
        <v>337</v>
      </c>
      <c r="H592" s="15" t="s">
        <v>231</v>
      </c>
      <c r="I592" s="15" t="s">
        <v>176</v>
      </c>
      <c r="K592" s="3"/>
      <c r="L592" s="3"/>
      <c r="M592" s="3"/>
      <c r="N592" s="3"/>
      <c r="O592" s="3">
        <v>-150000</v>
      </c>
      <c r="P592" s="3">
        <f t="shared" si="107"/>
        <v>23882.229999999981</v>
      </c>
      <c r="R592" s="3"/>
      <c r="S592" s="3">
        <f t="shared" si="105"/>
        <v>-150000</v>
      </c>
      <c r="T592" s="3"/>
      <c r="U592" s="3"/>
    </row>
    <row r="593" spans="1:21" x14ac:dyDescent="0.25">
      <c r="A593" s="2">
        <v>590</v>
      </c>
      <c r="B593" s="20" t="s">
        <v>228</v>
      </c>
      <c r="C593" s="4">
        <v>37335</v>
      </c>
      <c r="D593" s="33">
        <v>2002</v>
      </c>
      <c r="E593" s="34" t="s">
        <v>75</v>
      </c>
      <c r="F593" s="2" t="s">
        <v>93</v>
      </c>
      <c r="G593" s="2" t="s">
        <v>93</v>
      </c>
      <c r="H593" s="3" t="s">
        <v>232</v>
      </c>
      <c r="K593" s="3"/>
      <c r="L593" s="3"/>
      <c r="M593" s="3"/>
      <c r="N593" s="3"/>
      <c r="O593" s="3">
        <v>-2500</v>
      </c>
      <c r="P593" s="3">
        <f t="shared" si="107"/>
        <v>21382.229999999981</v>
      </c>
      <c r="R593" s="3"/>
      <c r="S593" s="3">
        <f t="shared" si="105"/>
        <v>-2500</v>
      </c>
      <c r="T593" s="3" t="str">
        <f t="shared" ref="T593:T598" si="108">IF(S593&gt;0,S593,"")</f>
        <v/>
      </c>
      <c r="U593" s="3">
        <f t="shared" ref="U593:U598" si="109">+O593</f>
        <v>-2500</v>
      </c>
    </row>
    <row r="594" spans="1:21" x14ac:dyDescent="0.25">
      <c r="A594" s="2">
        <v>591</v>
      </c>
      <c r="B594" s="20" t="s">
        <v>228</v>
      </c>
      <c r="C594" s="4">
        <v>37335</v>
      </c>
      <c r="D594" s="33">
        <v>2002</v>
      </c>
      <c r="E594" s="34" t="s">
        <v>75</v>
      </c>
      <c r="F594" s="2" t="s">
        <v>93</v>
      </c>
      <c r="G594" s="2" t="s">
        <v>93</v>
      </c>
      <c r="H594" s="3" t="s">
        <v>233</v>
      </c>
      <c r="K594" s="3"/>
      <c r="L594" s="3"/>
      <c r="M594" s="3"/>
      <c r="N594" s="3"/>
      <c r="O594" s="3">
        <v>-7000</v>
      </c>
      <c r="P594" s="3">
        <f t="shared" si="107"/>
        <v>14382.229999999981</v>
      </c>
      <c r="R594" s="3"/>
      <c r="S594" s="3">
        <f t="shared" si="105"/>
        <v>-7000</v>
      </c>
      <c r="T594" s="3" t="str">
        <f t="shared" si="108"/>
        <v/>
      </c>
      <c r="U594" s="3">
        <f t="shared" si="109"/>
        <v>-7000</v>
      </c>
    </row>
    <row r="595" spans="1:21" x14ac:dyDescent="0.25">
      <c r="A595" s="2">
        <v>592</v>
      </c>
      <c r="B595" s="20" t="s">
        <v>228</v>
      </c>
      <c r="C595" s="4">
        <v>37366</v>
      </c>
      <c r="D595" s="33">
        <v>2002</v>
      </c>
      <c r="E595" s="34" t="s">
        <v>75</v>
      </c>
      <c r="F595" s="2" t="s">
        <v>93</v>
      </c>
      <c r="G595" s="2" t="s">
        <v>93</v>
      </c>
      <c r="H595" s="3" t="s">
        <v>184</v>
      </c>
      <c r="K595" s="3"/>
      <c r="L595" s="3"/>
      <c r="M595" s="3"/>
      <c r="N595" s="3"/>
      <c r="O595" s="3">
        <v>-3500</v>
      </c>
      <c r="P595" s="3">
        <f t="shared" si="107"/>
        <v>10882.229999999981</v>
      </c>
      <c r="R595" s="3"/>
      <c r="S595" s="3">
        <f t="shared" si="105"/>
        <v>-3500</v>
      </c>
      <c r="T595" s="3" t="str">
        <f t="shared" si="108"/>
        <v/>
      </c>
      <c r="U595" s="3">
        <f t="shared" si="109"/>
        <v>-3500</v>
      </c>
    </row>
    <row r="596" spans="1:21" x14ac:dyDescent="0.25">
      <c r="A596" s="2">
        <v>593</v>
      </c>
      <c r="B596" s="20" t="s">
        <v>228</v>
      </c>
      <c r="C596" s="4">
        <v>37375</v>
      </c>
      <c r="D596" s="33">
        <v>2002</v>
      </c>
      <c r="E596" s="34" t="s">
        <v>75</v>
      </c>
      <c r="F596" s="2" t="s">
        <v>93</v>
      </c>
      <c r="G596" s="2" t="s">
        <v>93</v>
      </c>
      <c r="H596" s="3" t="s">
        <v>234</v>
      </c>
      <c r="K596" s="3"/>
      <c r="L596" s="3"/>
      <c r="M596" s="3"/>
      <c r="N596" s="3"/>
      <c r="O596" s="3">
        <v>-2500</v>
      </c>
      <c r="P596" s="3">
        <f t="shared" si="107"/>
        <v>8382.2299999999814</v>
      </c>
      <c r="R596" s="3"/>
      <c r="S596" s="3">
        <f t="shared" si="105"/>
        <v>-2500</v>
      </c>
      <c r="T596" s="3" t="str">
        <f t="shared" si="108"/>
        <v/>
      </c>
      <c r="U596" s="3">
        <f t="shared" si="109"/>
        <v>-2500</v>
      </c>
    </row>
    <row r="597" spans="1:21" x14ac:dyDescent="0.25">
      <c r="A597" s="2">
        <v>594</v>
      </c>
      <c r="B597" s="20" t="s">
        <v>228</v>
      </c>
      <c r="C597" s="4">
        <v>37375</v>
      </c>
      <c r="D597" s="33">
        <v>2002</v>
      </c>
      <c r="E597" s="34" t="s">
        <v>75</v>
      </c>
      <c r="F597" s="2" t="s">
        <v>93</v>
      </c>
      <c r="G597" s="2" t="s">
        <v>93</v>
      </c>
      <c r="H597" s="3" t="s">
        <v>235</v>
      </c>
      <c r="K597" s="3"/>
      <c r="L597" s="3"/>
      <c r="M597" s="3"/>
      <c r="N597" s="3"/>
      <c r="O597" s="3">
        <v>-3000</v>
      </c>
      <c r="P597" s="3">
        <f t="shared" si="107"/>
        <v>5382.2299999999814</v>
      </c>
      <c r="R597" s="3"/>
      <c r="S597" s="3">
        <f t="shared" si="105"/>
        <v>-3000</v>
      </c>
      <c r="T597" s="3" t="str">
        <f t="shared" si="108"/>
        <v/>
      </c>
      <c r="U597" s="3">
        <f t="shared" si="109"/>
        <v>-3000</v>
      </c>
    </row>
    <row r="598" spans="1:21" x14ac:dyDescent="0.25">
      <c r="A598" s="2">
        <v>595</v>
      </c>
      <c r="B598" s="20" t="s">
        <v>228</v>
      </c>
      <c r="C598" s="4">
        <v>37426</v>
      </c>
      <c r="D598" s="33">
        <v>2002</v>
      </c>
      <c r="E598" s="34" t="s">
        <v>75</v>
      </c>
      <c r="F598" s="2" t="s">
        <v>93</v>
      </c>
      <c r="G598" s="2" t="s">
        <v>93</v>
      </c>
      <c r="H598" s="3" t="s">
        <v>236</v>
      </c>
      <c r="K598" s="3"/>
      <c r="L598" s="3"/>
      <c r="M598" s="3"/>
      <c r="N598" s="3"/>
      <c r="O598" s="3">
        <v>-5000</v>
      </c>
      <c r="P598" s="3">
        <f t="shared" si="107"/>
        <v>382.22999999998137</v>
      </c>
      <c r="Q598" s="3">
        <v>382.23</v>
      </c>
      <c r="R598" s="3"/>
      <c r="S598" s="3">
        <f t="shared" si="105"/>
        <v>-5000</v>
      </c>
      <c r="T598" s="3" t="str">
        <f t="shared" si="108"/>
        <v/>
      </c>
      <c r="U598" s="3">
        <f t="shared" si="109"/>
        <v>-5000</v>
      </c>
    </row>
    <row r="599" spans="1:21" x14ac:dyDescent="0.25">
      <c r="A599" s="2">
        <v>596</v>
      </c>
      <c r="B599" s="20" t="s">
        <v>228</v>
      </c>
      <c r="C599" s="4">
        <v>37559</v>
      </c>
      <c r="D599" s="33">
        <v>2002</v>
      </c>
      <c r="E599" s="34" t="s">
        <v>237</v>
      </c>
      <c r="F599" s="2" t="s">
        <v>325</v>
      </c>
      <c r="G599" s="15" t="s">
        <v>337</v>
      </c>
      <c r="H599" s="15" t="s">
        <v>231</v>
      </c>
      <c r="I599" s="15" t="s">
        <v>176</v>
      </c>
      <c r="K599" s="3"/>
      <c r="L599" s="3"/>
      <c r="M599" s="3"/>
      <c r="N599" s="3"/>
      <c r="O599" s="3">
        <v>9000</v>
      </c>
      <c r="P599" s="3">
        <f t="shared" si="107"/>
        <v>9382.2299999999814</v>
      </c>
      <c r="R599" s="3"/>
      <c r="S599" s="3">
        <f t="shared" si="105"/>
        <v>9000</v>
      </c>
      <c r="T599" s="3"/>
      <c r="U599" s="3"/>
    </row>
    <row r="600" spans="1:21" x14ac:dyDescent="0.25">
      <c r="A600" s="2">
        <v>597</v>
      </c>
      <c r="B600" s="20" t="s">
        <v>228</v>
      </c>
      <c r="C600" s="4">
        <v>37560</v>
      </c>
      <c r="D600" s="33">
        <v>2002</v>
      </c>
      <c r="E600" s="34" t="s">
        <v>75</v>
      </c>
      <c r="F600" s="2" t="s">
        <v>93</v>
      </c>
      <c r="G600" s="2" t="s">
        <v>93</v>
      </c>
      <c r="H600" s="3"/>
      <c r="K600" s="3"/>
      <c r="L600" s="3"/>
      <c r="M600" s="3"/>
      <c r="N600" s="3"/>
      <c r="O600" s="3">
        <v>-1000</v>
      </c>
      <c r="P600" s="3">
        <f t="shared" si="107"/>
        <v>8382.2299999999814</v>
      </c>
      <c r="R600" s="3"/>
      <c r="S600" s="3">
        <f t="shared" si="105"/>
        <v>-1000</v>
      </c>
      <c r="T600" s="3" t="str">
        <f t="shared" ref="T600:T604" si="110">IF(S600&gt;0,S600,"")</f>
        <v/>
      </c>
      <c r="U600" s="3">
        <f t="shared" ref="U600:U604" si="111">+O600</f>
        <v>-1000</v>
      </c>
    </row>
    <row r="601" spans="1:21" x14ac:dyDescent="0.25">
      <c r="A601" s="2">
        <v>598</v>
      </c>
      <c r="B601" s="20" t="s">
        <v>228</v>
      </c>
      <c r="C601" s="4">
        <v>37567</v>
      </c>
      <c r="D601" s="33">
        <v>2002</v>
      </c>
      <c r="E601" s="34" t="s">
        <v>75</v>
      </c>
      <c r="F601" s="2" t="s">
        <v>93</v>
      </c>
      <c r="G601" s="2" t="s">
        <v>93</v>
      </c>
      <c r="H601" s="3" t="s">
        <v>233</v>
      </c>
      <c r="K601" s="3"/>
      <c r="L601" s="3"/>
      <c r="M601" s="3"/>
      <c r="N601" s="3"/>
      <c r="O601" s="3">
        <v>-1000</v>
      </c>
      <c r="P601" s="3">
        <f t="shared" si="107"/>
        <v>7382.2299999999814</v>
      </c>
      <c r="R601" s="3"/>
      <c r="S601" s="3">
        <f t="shared" si="105"/>
        <v>-1000</v>
      </c>
      <c r="T601" s="3" t="str">
        <f t="shared" si="110"/>
        <v/>
      </c>
      <c r="U601" s="3">
        <f t="shared" si="111"/>
        <v>-1000</v>
      </c>
    </row>
    <row r="602" spans="1:21" x14ac:dyDescent="0.25">
      <c r="A602" s="2">
        <v>599</v>
      </c>
      <c r="B602" s="20" t="s">
        <v>228</v>
      </c>
      <c r="C602" s="4">
        <v>37575</v>
      </c>
      <c r="D602" s="33">
        <v>2002</v>
      </c>
      <c r="E602" s="34" t="s">
        <v>75</v>
      </c>
      <c r="F602" s="2" t="s">
        <v>93</v>
      </c>
      <c r="G602" s="2" t="s">
        <v>93</v>
      </c>
      <c r="H602" s="3" t="s">
        <v>232</v>
      </c>
      <c r="K602" s="3"/>
      <c r="L602" s="3"/>
      <c r="M602" s="3"/>
      <c r="N602" s="3"/>
      <c r="O602" s="3">
        <v>-2000</v>
      </c>
      <c r="P602" s="3">
        <f t="shared" si="107"/>
        <v>5382.2299999999814</v>
      </c>
      <c r="R602" s="3"/>
      <c r="S602" s="3">
        <f t="shared" si="105"/>
        <v>-2000</v>
      </c>
      <c r="T602" s="3" t="str">
        <f t="shared" si="110"/>
        <v/>
      </c>
      <c r="U602" s="3">
        <f t="shared" si="111"/>
        <v>-2000</v>
      </c>
    </row>
    <row r="603" spans="1:21" x14ac:dyDescent="0.25">
      <c r="A603" s="2">
        <v>600</v>
      </c>
      <c r="B603" s="20" t="s">
        <v>228</v>
      </c>
      <c r="C603" s="4">
        <v>37589</v>
      </c>
      <c r="D603" s="33">
        <v>2002</v>
      </c>
      <c r="E603" s="34" t="s">
        <v>75</v>
      </c>
      <c r="F603" s="2" t="s">
        <v>93</v>
      </c>
      <c r="G603" s="2" t="s">
        <v>93</v>
      </c>
      <c r="H603" s="3"/>
      <c r="K603" s="3"/>
      <c r="L603" s="3"/>
      <c r="M603" s="3"/>
      <c r="N603" s="3"/>
      <c r="O603" s="3">
        <v>-1000</v>
      </c>
      <c r="P603" s="3">
        <f t="shared" si="107"/>
        <v>4382.2299999999814</v>
      </c>
      <c r="R603" s="3"/>
      <c r="S603" s="3">
        <f t="shared" si="105"/>
        <v>-1000</v>
      </c>
      <c r="T603" s="3" t="str">
        <f t="shared" si="110"/>
        <v/>
      </c>
      <c r="U603" s="3">
        <f t="shared" si="111"/>
        <v>-1000</v>
      </c>
    </row>
    <row r="604" spans="1:21" x14ac:dyDescent="0.25">
      <c r="A604" s="2">
        <v>601</v>
      </c>
      <c r="B604" s="20" t="s">
        <v>228</v>
      </c>
      <c r="C604" s="4">
        <v>37592</v>
      </c>
      <c r="D604" s="33">
        <v>2002</v>
      </c>
      <c r="E604" s="34" t="s">
        <v>75</v>
      </c>
      <c r="F604" s="2" t="s">
        <v>93</v>
      </c>
      <c r="G604" s="2" t="s">
        <v>93</v>
      </c>
      <c r="H604" s="3" t="s">
        <v>232</v>
      </c>
      <c r="K604" s="3"/>
      <c r="L604" s="3"/>
      <c r="M604" s="3"/>
      <c r="N604" s="3"/>
      <c r="O604" s="3">
        <v>-2600</v>
      </c>
      <c r="P604" s="3">
        <f t="shared" si="107"/>
        <v>1782.2299999999814</v>
      </c>
      <c r="R604" s="3"/>
      <c r="S604" s="3">
        <f t="shared" si="105"/>
        <v>-2600</v>
      </c>
      <c r="T604" s="3" t="str">
        <f t="shared" si="110"/>
        <v/>
      </c>
      <c r="U604" s="3">
        <f t="shared" si="111"/>
        <v>-2600</v>
      </c>
    </row>
    <row r="605" spans="1:21" x14ac:dyDescent="0.25">
      <c r="A605" s="2">
        <v>602</v>
      </c>
      <c r="B605" s="20" t="s">
        <v>228</v>
      </c>
      <c r="C605" s="4">
        <v>37595</v>
      </c>
      <c r="D605" s="33">
        <v>2002</v>
      </c>
      <c r="E605" s="34" t="s">
        <v>237</v>
      </c>
      <c r="F605" s="2" t="s">
        <v>325</v>
      </c>
      <c r="G605" s="15" t="s">
        <v>337</v>
      </c>
      <c r="H605" s="15" t="s">
        <v>231</v>
      </c>
      <c r="I605" s="15" t="s">
        <v>176</v>
      </c>
      <c r="K605" s="3"/>
      <c r="L605" s="3"/>
      <c r="M605" s="3"/>
      <c r="N605" s="3"/>
      <c r="O605" s="3">
        <v>20000</v>
      </c>
      <c r="P605" s="3">
        <f t="shared" si="107"/>
        <v>21782.229999999981</v>
      </c>
      <c r="R605" s="3"/>
      <c r="S605" s="3">
        <f t="shared" si="105"/>
        <v>20000</v>
      </c>
      <c r="T605" s="3"/>
      <c r="U605" s="3"/>
    </row>
    <row r="606" spans="1:21" x14ac:dyDescent="0.25">
      <c r="A606" s="2">
        <v>603</v>
      </c>
      <c r="B606" s="20" t="s">
        <v>228</v>
      </c>
      <c r="C606" s="4">
        <v>37596</v>
      </c>
      <c r="D606" s="33">
        <v>2002</v>
      </c>
      <c r="E606" s="34" t="s">
        <v>75</v>
      </c>
      <c r="F606" s="2" t="s">
        <v>93</v>
      </c>
      <c r="G606" s="2" t="s">
        <v>93</v>
      </c>
      <c r="H606" s="3" t="s">
        <v>238</v>
      </c>
      <c r="K606" s="3"/>
      <c r="L606" s="3"/>
      <c r="M606" s="3"/>
      <c r="N606" s="3"/>
      <c r="O606" s="3">
        <v>-2500</v>
      </c>
      <c r="P606" s="3">
        <f t="shared" si="107"/>
        <v>19282.229999999981</v>
      </c>
      <c r="R606" s="3"/>
      <c r="S606" s="3">
        <f t="shared" si="105"/>
        <v>-2500</v>
      </c>
      <c r="T606" s="3" t="str">
        <f t="shared" ref="T606:T613" si="112">IF(S606&gt;0,S606,"")</f>
        <v/>
      </c>
      <c r="U606" s="3">
        <f t="shared" ref="U606:U610" si="113">+O606</f>
        <v>-2500</v>
      </c>
    </row>
    <row r="607" spans="1:21" x14ac:dyDescent="0.25">
      <c r="A607" s="2">
        <v>604</v>
      </c>
      <c r="B607" s="20" t="s">
        <v>228</v>
      </c>
      <c r="C607" s="4">
        <v>37600</v>
      </c>
      <c r="D607" s="33">
        <v>2002</v>
      </c>
      <c r="E607" s="34" t="s">
        <v>75</v>
      </c>
      <c r="F607" s="2" t="s">
        <v>93</v>
      </c>
      <c r="G607" s="2" t="s">
        <v>93</v>
      </c>
      <c r="H607" s="3" t="s">
        <v>239</v>
      </c>
      <c r="K607" s="3"/>
      <c r="L607" s="3"/>
      <c r="M607" s="3"/>
      <c r="N607" s="3"/>
      <c r="O607" s="3">
        <v>-1500</v>
      </c>
      <c r="P607" s="3">
        <f t="shared" si="107"/>
        <v>17782.229999999981</v>
      </c>
      <c r="Q607" s="3">
        <v>17782.23</v>
      </c>
      <c r="R607" s="3"/>
      <c r="S607" s="3">
        <f t="shared" si="105"/>
        <v>-1500</v>
      </c>
      <c r="T607" s="3" t="str">
        <f t="shared" si="112"/>
        <v/>
      </c>
      <c r="U607" s="3">
        <f t="shared" si="113"/>
        <v>-1500</v>
      </c>
    </row>
    <row r="608" spans="1:21" x14ac:dyDescent="0.25">
      <c r="A608" s="2">
        <v>605</v>
      </c>
      <c r="B608" s="20" t="s">
        <v>228</v>
      </c>
      <c r="C608" s="4">
        <v>37602</v>
      </c>
      <c r="D608" s="33">
        <v>2002</v>
      </c>
      <c r="E608" s="34" t="s">
        <v>75</v>
      </c>
      <c r="F608" s="2" t="s">
        <v>93</v>
      </c>
      <c r="G608" s="2" t="s">
        <v>93</v>
      </c>
      <c r="H608" s="3" t="s">
        <v>238</v>
      </c>
      <c r="K608" s="3"/>
      <c r="L608" s="3"/>
      <c r="M608" s="3"/>
      <c r="N608" s="3"/>
      <c r="O608" s="3">
        <v>-4500</v>
      </c>
      <c r="P608" s="3">
        <f t="shared" si="107"/>
        <v>13282.229999999981</v>
      </c>
      <c r="R608" s="3"/>
      <c r="S608" s="3">
        <f t="shared" si="105"/>
        <v>-4500</v>
      </c>
      <c r="T608" s="3" t="str">
        <f t="shared" si="112"/>
        <v/>
      </c>
      <c r="U608" s="3">
        <f t="shared" si="113"/>
        <v>-4500</v>
      </c>
    </row>
    <row r="609" spans="1:21" x14ac:dyDescent="0.25">
      <c r="A609" s="2">
        <v>606</v>
      </c>
      <c r="B609" s="20" t="s">
        <v>228</v>
      </c>
      <c r="C609" s="4">
        <v>37610</v>
      </c>
      <c r="D609" s="33">
        <v>2002</v>
      </c>
      <c r="E609" s="34" t="s">
        <v>75</v>
      </c>
      <c r="F609" s="2" t="s">
        <v>93</v>
      </c>
      <c r="G609" s="2" t="s">
        <v>93</v>
      </c>
      <c r="H609" s="3" t="s">
        <v>238</v>
      </c>
      <c r="K609" s="3"/>
      <c r="L609" s="3"/>
      <c r="M609" s="3"/>
      <c r="N609" s="3"/>
      <c r="O609" s="3">
        <v>-5000</v>
      </c>
      <c r="P609" s="3">
        <f t="shared" si="107"/>
        <v>8282.2299999999814</v>
      </c>
      <c r="R609" s="3"/>
      <c r="S609" s="3">
        <f t="shared" si="105"/>
        <v>-5000</v>
      </c>
      <c r="T609" s="3" t="str">
        <f t="shared" si="112"/>
        <v/>
      </c>
      <c r="U609" s="3">
        <f t="shared" si="113"/>
        <v>-5000</v>
      </c>
    </row>
    <row r="610" spans="1:21" x14ac:dyDescent="0.25">
      <c r="A610" s="2">
        <v>607</v>
      </c>
      <c r="B610" s="20" t="s">
        <v>228</v>
      </c>
      <c r="C610" s="4">
        <v>37617</v>
      </c>
      <c r="D610" s="33">
        <v>2002</v>
      </c>
      <c r="E610" s="34" t="s">
        <v>75</v>
      </c>
      <c r="F610" s="2" t="s">
        <v>93</v>
      </c>
      <c r="G610" s="2" t="s">
        <v>93</v>
      </c>
      <c r="H610" s="3" t="s">
        <v>238</v>
      </c>
      <c r="K610" s="3"/>
      <c r="L610" s="3"/>
      <c r="M610" s="3"/>
      <c r="N610" s="3"/>
      <c r="O610" s="3">
        <v>-3500</v>
      </c>
      <c r="P610" s="3">
        <f t="shared" si="107"/>
        <v>4782.2299999999814</v>
      </c>
      <c r="R610" s="3"/>
      <c r="S610" s="3">
        <f t="shared" si="105"/>
        <v>-3500</v>
      </c>
      <c r="T610" s="3"/>
      <c r="U610" s="3">
        <f t="shared" si="113"/>
        <v>-3500</v>
      </c>
    </row>
    <row r="611" spans="1:21" x14ac:dyDescent="0.25">
      <c r="A611" s="2">
        <v>608</v>
      </c>
      <c r="B611" s="20" t="s">
        <v>228</v>
      </c>
      <c r="C611" s="4">
        <v>37621</v>
      </c>
      <c r="D611" s="33">
        <v>2002</v>
      </c>
      <c r="E611" s="34" t="s">
        <v>76</v>
      </c>
      <c r="F611" s="2" t="s">
        <v>76</v>
      </c>
      <c r="G611" s="2" t="s">
        <v>76</v>
      </c>
      <c r="H611" s="3"/>
      <c r="K611" s="3"/>
      <c r="L611" s="3"/>
      <c r="M611" s="3"/>
      <c r="N611" s="3"/>
      <c r="O611" s="3">
        <v>221.98</v>
      </c>
      <c r="P611" s="3">
        <f t="shared" si="107"/>
        <v>5004.2099999999809</v>
      </c>
      <c r="R611" s="3"/>
      <c r="S611" s="3">
        <f t="shared" si="105"/>
        <v>221.98</v>
      </c>
      <c r="T611" s="3"/>
      <c r="U611" s="3"/>
    </row>
    <row r="612" spans="1:21" x14ac:dyDescent="0.25">
      <c r="A612" s="2">
        <v>609</v>
      </c>
      <c r="B612" s="20" t="s">
        <v>228</v>
      </c>
      <c r="C612" s="4">
        <v>37629</v>
      </c>
      <c r="D612" s="33">
        <v>2003</v>
      </c>
      <c r="E612" s="34" t="s">
        <v>75</v>
      </c>
      <c r="F612" s="2" t="s">
        <v>93</v>
      </c>
      <c r="G612" s="2" t="s">
        <v>93</v>
      </c>
      <c r="H612" s="3" t="s">
        <v>238</v>
      </c>
      <c r="K612" s="3"/>
      <c r="L612" s="3"/>
      <c r="M612" s="3"/>
      <c r="N612" s="3"/>
      <c r="O612" s="3">
        <v>-2000</v>
      </c>
      <c r="P612" s="3">
        <f t="shared" si="107"/>
        <v>3004.2099999999809</v>
      </c>
      <c r="R612" s="3"/>
      <c r="S612" s="3">
        <f t="shared" si="105"/>
        <v>-2000</v>
      </c>
      <c r="T612" s="3" t="str">
        <f t="shared" si="112"/>
        <v/>
      </c>
      <c r="U612" s="3">
        <f t="shared" ref="U612:U613" si="114">+O612</f>
        <v>-2000</v>
      </c>
    </row>
    <row r="613" spans="1:21" x14ac:dyDescent="0.25">
      <c r="A613" s="2">
        <v>610</v>
      </c>
      <c r="B613" s="20" t="s">
        <v>228</v>
      </c>
      <c r="C613" s="4">
        <v>37649</v>
      </c>
      <c r="D613" s="33">
        <v>2003</v>
      </c>
      <c r="E613" s="34" t="s">
        <v>75</v>
      </c>
      <c r="F613" s="2" t="s">
        <v>93</v>
      </c>
      <c r="G613" s="2" t="s">
        <v>93</v>
      </c>
      <c r="H613" s="3"/>
      <c r="K613" s="3"/>
      <c r="L613" s="3"/>
      <c r="M613" s="3"/>
      <c r="N613" s="3"/>
      <c r="O613" s="3">
        <v>-2000</v>
      </c>
      <c r="P613" s="3">
        <f t="shared" si="107"/>
        <v>1004.2099999999809</v>
      </c>
      <c r="R613" s="3"/>
      <c r="S613" s="3">
        <f t="shared" si="105"/>
        <v>-2000</v>
      </c>
      <c r="T613" s="3" t="str">
        <f t="shared" si="112"/>
        <v/>
      </c>
      <c r="U613" s="3">
        <f t="shared" si="114"/>
        <v>-2000</v>
      </c>
    </row>
    <row r="614" spans="1:21" x14ac:dyDescent="0.25">
      <c r="A614" s="2">
        <v>611</v>
      </c>
      <c r="B614" s="20" t="s">
        <v>228</v>
      </c>
      <c r="C614" s="4">
        <v>37666</v>
      </c>
      <c r="D614" s="33">
        <v>2003</v>
      </c>
      <c r="E614" s="34" t="s">
        <v>237</v>
      </c>
      <c r="F614" s="2" t="s">
        <v>325</v>
      </c>
      <c r="G614" s="15" t="s">
        <v>337</v>
      </c>
      <c r="H614" s="15" t="s">
        <v>231</v>
      </c>
      <c r="I614" s="15" t="s">
        <v>176</v>
      </c>
      <c r="K614" s="3"/>
      <c r="L614" s="3"/>
      <c r="M614" s="3"/>
      <c r="N614" s="3"/>
      <c r="O614" s="3">
        <v>20000</v>
      </c>
      <c r="P614" s="3">
        <f t="shared" si="107"/>
        <v>21004.209999999981</v>
      </c>
      <c r="R614" s="3"/>
      <c r="S614" s="3">
        <f t="shared" si="105"/>
        <v>20000</v>
      </c>
      <c r="T614" s="3"/>
      <c r="U614" s="3"/>
    </row>
    <row r="615" spans="1:21" x14ac:dyDescent="0.25">
      <c r="A615" s="2">
        <v>612</v>
      </c>
      <c r="B615" s="20" t="s">
        <v>228</v>
      </c>
      <c r="C615" s="4">
        <v>37666</v>
      </c>
      <c r="D615" s="33">
        <v>2003</v>
      </c>
      <c r="E615" s="34" t="s">
        <v>75</v>
      </c>
      <c r="F615" s="2" t="s">
        <v>93</v>
      </c>
      <c r="G615" s="2" t="s">
        <v>93</v>
      </c>
      <c r="H615" s="3" t="s">
        <v>232</v>
      </c>
      <c r="K615" s="3"/>
      <c r="L615" s="3"/>
      <c r="M615" s="3"/>
      <c r="N615" s="3"/>
      <c r="O615" s="3">
        <v>-3000</v>
      </c>
      <c r="P615" s="3">
        <f t="shared" si="107"/>
        <v>18004.209999999981</v>
      </c>
      <c r="R615" s="3"/>
      <c r="S615" s="3">
        <f t="shared" si="105"/>
        <v>-3000</v>
      </c>
      <c r="T615" s="3" t="str">
        <f>IF(S615&gt;0,S615,"")</f>
        <v/>
      </c>
      <c r="U615" s="3">
        <f>+O615</f>
        <v>-3000</v>
      </c>
    </row>
    <row r="616" spans="1:21" x14ac:dyDescent="0.25">
      <c r="A616" s="2">
        <v>613</v>
      </c>
      <c r="B616" s="20" t="s">
        <v>228</v>
      </c>
      <c r="C616" s="4">
        <v>37747</v>
      </c>
      <c r="D616" s="33">
        <v>2003</v>
      </c>
      <c r="E616" s="34" t="s">
        <v>237</v>
      </c>
      <c r="F616" s="2" t="s">
        <v>325</v>
      </c>
      <c r="G616" s="15" t="s">
        <v>337</v>
      </c>
      <c r="H616" s="15" t="s">
        <v>231</v>
      </c>
      <c r="I616" s="15" t="s">
        <v>176</v>
      </c>
      <c r="J616" s="15"/>
      <c r="K616" s="13"/>
      <c r="L616" s="3">
        <f t="shared" ref="L616" si="115">+L615+K616</f>
        <v>0</v>
      </c>
      <c r="M616" s="13">
        <v>394000.80000000005</v>
      </c>
      <c r="N616" s="19"/>
      <c r="O616" s="13">
        <v>20000</v>
      </c>
      <c r="P616" s="3">
        <f t="shared" si="107"/>
        <v>38004.209999999977</v>
      </c>
      <c r="R616" s="3"/>
      <c r="S616" s="3">
        <f t="shared" si="105"/>
        <v>20000</v>
      </c>
      <c r="T616" s="3"/>
      <c r="U616" s="3"/>
    </row>
    <row r="617" spans="1:21" x14ac:dyDescent="0.25">
      <c r="A617" s="2">
        <v>614</v>
      </c>
      <c r="B617" s="20" t="s">
        <v>228</v>
      </c>
      <c r="C617" s="4">
        <v>37750</v>
      </c>
      <c r="D617" s="33">
        <v>2003</v>
      </c>
      <c r="E617" s="34" t="s">
        <v>75</v>
      </c>
      <c r="F617" s="2" t="s">
        <v>93</v>
      </c>
      <c r="G617" s="2" t="s">
        <v>93</v>
      </c>
      <c r="H617" s="3"/>
      <c r="K617" s="3"/>
      <c r="L617" s="3"/>
      <c r="M617" s="3"/>
      <c r="N617" s="3"/>
      <c r="O617" s="3">
        <v>-15000</v>
      </c>
      <c r="P617" s="3">
        <f t="shared" si="107"/>
        <v>23004.209999999977</v>
      </c>
      <c r="R617" s="3"/>
      <c r="S617" s="3">
        <f t="shared" si="105"/>
        <v>-15000</v>
      </c>
      <c r="T617" s="3" t="str">
        <f t="shared" ref="T617:T623" si="116">IF(S617&gt;0,S617,"")</f>
        <v/>
      </c>
      <c r="U617" s="3">
        <f t="shared" ref="U617:U623" si="117">+O617</f>
        <v>-15000</v>
      </c>
    </row>
    <row r="618" spans="1:21" x14ac:dyDescent="0.25">
      <c r="A618" s="2">
        <v>615</v>
      </c>
      <c r="B618" s="20" t="s">
        <v>228</v>
      </c>
      <c r="C618" s="4">
        <v>37757</v>
      </c>
      <c r="D618" s="33">
        <v>2003</v>
      </c>
      <c r="E618" s="34" t="s">
        <v>75</v>
      </c>
      <c r="F618" s="2" t="s">
        <v>93</v>
      </c>
      <c r="G618" s="2" t="s">
        <v>93</v>
      </c>
      <c r="H618" s="3"/>
      <c r="K618" s="3"/>
      <c r="L618" s="3"/>
      <c r="M618" s="3"/>
      <c r="N618" s="3"/>
      <c r="O618" s="3">
        <v>-3000</v>
      </c>
      <c r="P618" s="3">
        <f t="shared" si="107"/>
        <v>20004.209999999977</v>
      </c>
      <c r="R618" s="3"/>
      <c r="S618" s="3">
        <f t="shared" si="105"/>
        <v>-3000</v>
      </c>
      <c r="T618" s="3" t="str">
        <f t="shared" si="116"/>
        <v/>
      </c>
      <c r="U618" s="3">
        <f t="shared" si="117"/>
        <v>-3000</v>
      </c>
    </row>
    <row r="619" spans="1:21" x14ac:dyDescent="0.25">
      <c r="A619" s="2">
        <v>616</v>
      </c>
      <c r="B619" s="20" t="s">
        <v>228</v>
      </c>
      <c r="C619" s="4">
        <v>37763</v>
      </c>
      <c r="D619" s="33">
        <v>2003</v>
      </c>
      <c r="E619" s="34" t="s">
        <v>75</v>
      </c>
      <c r="F619" s="2" t="s">
        <v>93</v>
      </c>
      <c r="G619" s="2" t="s">
        <v>93</v>
      </c>
      <c r="H619" s="3"/>
      <c r="K619" s="3"/>
      <c r="L619" s="3"/>
      <c r="M619" s="3"/>
      <c r="N619" s="3"/>
      <c r="O619" s="3">
        <v>-2000</v>
      </c>
      <c r="P619" s="3">
        <f t="shared" si="107"/>
        <v>18004.209999999977</v>
      </c>
      <c r="R619" s="3"/>
      <c r="S619" s="3">
        <f t="shared" si="105"/>
        <v>-2000</v>
      </c>
      <c r="T619" s="3" t="str">
        <f t="shared" si="116"/>
        <v/>
      </c>
      <c r="U619" s="3">
        <f t="shared" si="117"/>
        <v>-2000</v>
      </c>
    </row>
    <row r="620" spans="1:21" x14ac:dyDescent="0.25">
      <c r="A620" s="2">
        <v>617</v>
      </c>
      <c r="B620" s="20" t="s">
        <v>228</v>
      </c>
      <c r="C620" s="4">
        <v>37769</v>
      </c>
      <c r="D620" s="33">
        <v>2003</v>
      </c>
      <c r="E620" s="34" t="s">
        <v>75</v>
      </c>
      <c r="F620" s="2" t="s">
        <v>93</v>
      </c>
      <c r="G620" s="2" t="s">
        <v>93</v>
      </c>
      <c r="H620" s="3"/>
      <c r="K620" s="3"/>
      <c r="L620" s="3"/>
      <c r="M620" s="3"/>
      <c r="N620" s="3"/>
      <c r="O620" s="3">
        <v>-4000</v>
      </c>
      <c r="P620" s="3">
        <f t="shared" si="107"/>
        <v>14004.209999999977</v>
      </c>
      <c r="R620" s="3"/>
      <c r="S620" s="3">
        <f t="shared" si="105"/>
        <v>-4000</v>
      </c>
      <c r="T620" s="3" t="str">
        <f t="shared" si="116"/>
        <v/>
      </c>
      <c r="U620" s="3">
        <f t="shared" si="117"/>
        <v>-4000</v>
      </c>
    </row>
    <row r="621" spans="1:21" x14ac:dyDescent="0.25">
      <c r="A621" s="2">
        <v>618</v>
      </c>
      <c r="B621" s="20" t="s">
        <v>228</v>
      </c>
      <c r="C621" s="4">
        <v>37789</v>
      </c>
      <c r="D621" s="33">
        <v>2003</v>
      </c>
      <c r="E621" s="34" t="s">
        <v>75</v>
      </c>
      <c r="F621" s="2" t="s">
        <v>93</v>
      </c>
      <c r="G621" s="2" t="s">
        <v>93</v>
      </c>
      <c r="H621" s="2" t="s">
        <v>184</v>
      </c>
      <c r="I621" s="2"/>
      <c r="J621" s="2"/>
      <c r="K621" s="3"/>
      <c r="L621" s="3"/>
      <c r="M621" s="3"/>
      <c r="N621" s="18"/>
      <c r="O621" s="3">
        <v>-3000</v>
      </c>
      <c r="P621" s="3">
        <f t="shared" si="107"/>
        <v>11004.209999999977</v>
      </c>
      <c r="R621" s="3"/>
      <c r="S621" s="3">
        <f t="shared" si="105"/>
        <v>-3000</v>
      </c>
      <c r="T621" s="3" t="str">
        <f t="shared" si="116"/>
        <v/>
      </c>
      <c r="U621" s="3">
        <f t="shared" si="117"/>
        <v>-3000</v>
      </c>
    </row>
    <row r="622" spans="1:21" x14ac:dyDescent="0.25">
      <c r="A622" s="2">
        <v>619</v>
      </c>
      <c r="B622" s="20" t="s">
        <v>228</v>
      </c>
      <c r="C622" s="4">
        <v>37789</v>
      </c>
      <c r="D622" s="33">
        <v>2003</v>
      </c>
      <c r="E622" s="34" t="s">
        <v>75</v>
      </c>
      <c r="F622" s="2" t="s">
        <v>93</v>
      </c>
      <c r="G622" s="2" t="s">
        <v>93</v>
      </c>
      <c r="H622" s="2" t="s">
        <v>240</v>
      </c>
      <c r="I622" s="2"/>
      <c r="J622" s="2"/>
      <c r="K622" s="3"/>
      <c r="L622" s="3"/>
      <c r="M622" s="3"/>
      <c r="N622" s="18"/>
      <c r="O622" s="3">
        <v>-4000</v>
      </c>
      <c r="P622" s="3">
        <f t="shared" si="107"/>
        <v>7004.2099999999773</v>
      </c>
      <c r="R622" s="3"/>
      <c r="S622" s="3">
        <f t="shared" si="105"/>
        <v>-4000</v>
      </c>
      <c r="T622" s="3" t="str">
        <f t="shared" si="116"/>
        <v/>
      </c>
      <c r="U622" s="3">
        <f t="shared" si="117"/>
        <v>-4000</v>
      </c>
    </row>
    <row r="623" spans="1:21" x14ac:dyDescent="0.25">
      <c r="A623" s="2">
        <v>620</v>
      </c>
      <c r="B623" s="20" t="s">
        <v>228</v>
      </c>
      <c r="C623" s="4">
        <v>37852</v>
      </c>
      <c r="D623" s="33">
        <v>2003</v>
      </c>
      <c r="E623" s="34" t="s">
        <v>75</v>
      </c>
      <c r="F623" s="2" t="s">
        <v>93</v>
      </c>
      <c r="G623" s="2" t="s">
        <v>93</v>
      </c>
      <c r="H623" s="2" t="s">
        <v>240</v>
      </c>
      <c r="I623" s="2"/>
      <c r="J623" s="2"/>
      <c r="K623" s="3"/>
      <c r="L623" s="3"/>
      <c r="M623" s="3"/>
      <c r="N623" s="18"/>
      <c r="O623" s="3">
        <v>-3500</v>
      </c>
      <c r="P623" s="3">
        <f t="shared" si="107"/>
        <v>3504.2099999999773</v>
      </c>
      <c r="R623" s="3"/>
      <c r="S623" s="3">
        <f t="shared" si="105"/>
        <v>-3500</v>
      </c>
      <c r="T623" s="3" t="str">
        <f t="shared" si="116"/>
        <v/>
      </c>
      <c r="U623" s="3">
        <f t="shared" si="117"/>
        <v>-3500</v>
      </c>
    </row>
    <row r="624" spans="1:21" x14ac:dyDescent="0.25">
      <c r="A624" s="2">
        <v>621</v>
      </c>
      <c r="B624" s="20" t="s">
        <v>228</v>
      </c>
      <c r="C624" s="4">
        <v>37861</v>
      </c>
      <c r="D624" s="33">
        <v>2003</v>
      </c>
      <c r="E624" s="34" t="s">
        <v>237</v>
      </c>
      <c r="F624" s="2" t="s">
        <v>325</v>
      </c>
      <c r="G624" s="15" t="s">
        <v>337</v>
      </c>
      <c r="H624" s="15" t="s">
        <v>231</v>
      </c>
      <c r="I624" s="15" t="s">
        <v>176</v>
      </c>
      <c r="J624" s="15"/>
      <c r="K624" s="13"/>
      <c r="L624" s="3">
        <f t="shared" ref="L624" si="118">+L623+K624</f>
        <v>0</v>
      </c>
      <c r="M624" s="13">
        <v>393619.65</v>
      </c>
      <c r="N624" s="19"/>
      <c r="O624" s="13">
        <v>12000</v>
      </c>
      <c r="P624" s="3">
        <f t="shared" si="107"/>
        <v>15504.209999999977</v>
      </c>
      <c r="R624" s="3"/>
      <c r="S624" s="3">
        <f t="shared" si="105"/>
        <v>12000</v>
      </c>
      <c r="T624" s="3"/>
      <c r="U624" s="3"/>
    </row>
    <row r="625" spans="1:21" x14ac:dyDescent="0.25">
      <c r="A625" s="2">
        <v>622</v>
      </c>
      <c r="B625" s="20" t="s">
        <v>228</v>
      </c>
      <c r="C625" s="4">
        <v>37861</v>
      </c>
      <c r="D625" s="33">
        <v>2003</v>
      </c>
      <c r="E625" s="34" t="s">
        <v>75</v>
      </c>
      <c r="F625" s="2" t="s">
        <v>93</v>
      </c>
      <c r="G625" s="2" t="s">
        <v>93</v>
      </c>
      <c r="H625" s="2" t="s">
        <v>241</v>
      </c>
      <c r="I625" s="2"/>
      <c r="J625" s="2"/>
      <c r="K625" s="3"/>
      <c r="L625" s="3"/>
      <c r="M625" s="3"/>
      <c r="N625" s="18"/>
      <c r="O625" s="3">
        <v>-4000</v>
      </c>
      <c r="P625" s="3">
        <f t="shared" si="107"/>
        <v>11504.209999999977</v>
      </c>
      <c r="R625" s="3"/>
      <c r="S625" s="3">
        <f t="shared" si="105"/>
        <v>-4000</v>
      </c>
      <c r="T625" s="3" t="str">
        <f t="shared" ref="T625:T627" si="119">IF(S625&gt;0,S625,"")</f>
        <v/>
      </c>
      <c r="U625" s="3">
        <f t="shared" ref="U625:U627" si="120">+O625</f>
        <v>-4000</v>
      </c>
    </row>
    <row r="626" spans="1:21" x14ac:dyDescent="0.25">
      <c r="A626" s="2">
        <v>623</v>
      </c>
      <c r="B626" s="20" t="s">
        <v>228</v>
      </c>
      <c r="C626" s="4">
        <v>37867</v>
      </c>
      <c r="D626" s="33">
        <v>2003</v>
      </c>
      <c r="E626" s="34" t="s">
        <v>75</v>
      </c>
      <c r="F626" s="2" t="s">
        <v>93</v>
      </c>
      <c r="G626" s="2" t="s">
        <v>93</v>
      </c>
      <c r="I626" s="2"/>
      <c r="J626" s="2"/>
      <c r="K626" s="3"/>
      <c r="L626" s="3"/>
      <c r="M626" s="3"/>
      <c r="N626" s="18"/>
      <c r="O626" s="3">
        <v>-6000</v>
      </c>
      <c r="P626" s="3">
        <f t="shared" si="107"/>
        <v>5504.2099999999773</v>
      </c>
      <c r="R626" s="3"/>
      <c r="S626" s="3">
        <f t="shared" si="105"/>
        <v>-6000</v>
      </c>
      <c r="T626" s="3" t="str">
        <f t="shared" si="119"/>
        <v/>
      </c>
      <c r="U626" s="3">
        <f t="shared" si="120"/>
        <v>-6000</v>
      </c>
    </row>
    <row r="627" spans="1:21" x14ac:dyDescent="0.25">
      <c r="A627" s="2">
        <v>624</v>
      </c>
      <c r="B627" s="20" t="s">
        <v>228</v>
      </c>
      <c r="C627" s="4">
        <v>37915</v>
      </c>
      <c r="D627" s="33">
        <v>2003</v>
      </c>
      <c r="E627" s="34" t="s">
        <v>75</v>
      </c>
      <c r="F627" s="2" t="s">
        <v>93</v>
      </c>
      <c r="G627" s="2" t="s">
        <v>93</v>
      </c>
      <c r="H627" s="3" t="s">
        <v>242</v>
      </c>
      <c r="K627" s="3"/>
      <c r="L627" s="3"/>
      <c r="M627" s="3"/>
      <c r="N627" s="3"/>
      <c r="O627" s="3">
        <v>-4000</v>
      </c>
      <c r="P627" s="3">
        <f t="shared" si="107"/>
        <v>1504.2099999999773</v>
      </c>
      <c r="R627" s="3"/>
      <c r="S627" s="3">
        <f t="shared" si="105"/>
        <v>-4000</v>
      </c>
      <c r="T627" s="3" t="str">
        <f t="shared" si="119"/>
        <v/>
      </c>
      <c r="U627" s="3">
        <f t="shared" si="120"/>
        <v>-4000</v>
      </c>
    </row>
    <row r="628" spans="1:21" x14ac:dyDescent="0.25">
      <c r="A628" s="2">
        <v>625</v>
      </c>
      <c r="B628" s="20" t="s">
        <v>228</v>
      </c>
      <c r="C628" s="4">
        <v>37930</v>
      </c>
      <c r="D628" s="33">
        <v>2003</v>
      </c>
      <c r="E628" s="34" t="s">
        <v>237</v>
      </c>
      <c r="F628" s="2" t="s">
        <v>325</v>
      </c>
      <c r="G628" s="15" t="s">
        <v>337</v>
      </c>
      <c r="H628" s="15" t="s">
        <v>231</v>
      </c>
      <c r="I628" s="15" t="s">
        <v>176</v>
      </c>
      <c r="J628" s="15"/>
      <c r="K628" s="13"/>
      <c r="L628" s="3">
        <f t="shared" ref="L628" si="121">+L627+K628</f>
        <v>0</v>
      </c>
      <c r="M628" s="13">
        <v>486216.12000000005</v>
      </c>
      <c r="N628" s="19"/>
      <c r="O628" s="13">
        <v>10000</v>
      </c>
      <c r="P628" s="3">
        <f t="shared" si="107"/>
        <v>11504.209999999977</v>
      </c>
      <c r="R628" s="3"/>
      <c r="S628" s="3">
        <f t="shared" si="105"/>
        <v>10000</v>
      </c>
      <c r="T628" s="3"/>
      <c r="U628" s="3"/>
    </row>
    <row r="629" spans="1:21" x14ac:dyDescent="0.25">
      <c r="A629" s="2">
        <v>626</v>
      </c>
      <c r="B629" s="20" t="s">
        <v>228</v>
      </c>
      <c r="C629" s="4">
        <v>37931</v>
      </c>
      <c r="D629" s="33">
        <v>2003</v>
      </c>
      <c r="E629" s="34" t="s">
        <v>75</v>
      </c>
      <c r="F629" s="2" t="s">
        <v>93</v>
      </c>
      <c r="G629" s="2" t="s">
        <v>93</v>
      </c>
      <c r="H629" s="3" t="s">
        <v>243</v>
      </c>
      <c r="K629" s="3"/>
      <c r="L629" s="3"/>
      <c r="M629" s="3"/>
      <c r="N629" s="3"/>
      <c r="O629" s="3">
        <v>-5000</v>
      </c>
      <c r="P629" s="3">
        <f t="shared" si="107"/>
        <v>6504.2099999999773</v>
      </c>
      <c r="R629" s="3"/>
      <c r="S629" s="3">
        <f t="shared" si="105"/>
        <v>-5000</v>
      </c>
      <c r="T629" s="3" t="str">
        <f t="shared" ref="T629:T632" si="122">IF(S629&gt;0,S629,"")</f>
        <v/>
      </c>
      <c r="U629" s="3">
        <f t="shared" ref="U629:U630" si="123">+O629</f>
        <v>-5000</v>
      </c>
    </row>
    <row r="630" spans="1:21" x14ac:dyDescent="0.25">
      <c r="A630" s="2">
        <v>627</v>
      </c>
      <c r="B630" s="20" t="s">
        <v>228</v>
      </c>
      <c r="C630" s="4">
        <v>37946</v>
      </c>
      <c r="D630" s="33">
        <v>2003</v>
      </c>
      <c r="E630" s="34" t="s">
        <v>75</v>
      </c>
      <c r="F630" s="2" t="s">
        <v>93</v>
      </c>
      <c r="G630" s="2" t="s">
        <v>93</v>
      </c>
      <c r="H630" s="3" t="s">
        <v>233</v>
      </c>
      <c r="K630" s="3"/>
      <c r="L630" s="3"/>
      <c r="M630" s="3"/>
      <c r="N630" s="3"/>
      <c r="O630" s="3">
        <v>-5500</v>
      </c>
      <c r="P630" s="3">
        <f t="shared" si="107"/>
        <v>1004.2099999999773</v>
      </c>
      <c r="R630" s="3"/>
      <c r="S630" s="3">
        <f t="shared" si="105"/>
        <v>-5500</v>
      </c>
      <c r="T630" s="3" t="str">
        <f t="shared" si="122"/>
        <v/>
      </c>
      <c r="U630" s="3">
        <f t="shared" si="123"/>
        <v>-5500</v>
      </c>
    </row>
    <row r="631" spans="1:21" x14ac:dyDescent="0.25">
      <c r="A631" s="2">
        <v>628</v>
      </c>
      <c r="B631" s="20" t="s">
        <v>228</v>
      </c>
      <c r="C631" s="4">
        <v>37986</v>
      </c>
      <c r="D631" s="33">
        <v>2003</v>
      </c>
      <c r="E631" s="34" t="s">
        <v>76</v>
      </c>
      <c r="F631" s="2" t="s">
        <v>76</v>
      </c>
      <c r="G631" s="2" t="s">
        <v>76</v>
      </c>
      <c r="H631" s="3"/>
      <c r="K631" s="3"/>
      <c r="L631" s="3"/>
      <c r="M631" s="3"/>
      <c r="N631" s="3"/>
      <c r="O631" s="3">
        <v>133.83000000000001</v>
      </c>
      <c r="P631" s="3">
        <f t="shared" si="107"/>
        <v>1138.0399999999772</v>
      </c>
      <c r="R631" s="3"/>
      <c r="S631" s="3">
        <f t="shared" si="105"/>
        <v>133.83000000000001</v>
      </c>
      <c r="T631" s="3"/>
      <c r="U631" s="3"/>
    </row>
    <row r="632" spans="1:21" x14ac:dyDescent="0.25">
      <c r="A632" s="2">
        <v>629</v>
      </c>
      <c r="B632" s="20" t="s">
        <v>228</v>
      </c>
      <c r="C632" s="14">
        <v>38023</v>
      </c>
      <c r="D632" s="45">
        <v>2004</v>
      </c>
      <c r="E632" s="38" t="s">
        <v>68</v>
      </c>
      <c r="F632" s="15" t="s">
        <v>322</v>
      </c>
      <c r="G632" s="15" t="s">
        <v>244</v>
      </c>
      <c r="H632" s="13"/>
      <c r="I632" s="13" t="s">
        <v>245</v>
      </c>
      <c r="J632" s="13"/>
      <c r="K632" s="13"/>
      <c r="L632" s="13"/>
      <c r="M632" s="3"/>
      <c r="N632" s="13"/>
      <c r="O632" s="13">
        <v>75000</v>
      </c>
      <c r="P632" s="13">
        <f t="shared" si="107"/>
        <v>76138.039999999979</v>
      </c>
      <c r="R632" s="13"/>
      <c r="S632" s="13">
        <f t="shared" si="105"/>
        <v>75000</v>
      </c>
      <c r="T632" s="13">
        <f t="shared" si="122"/>
        <v>75000</v>
      </c>
      <c r="U632" s="3"/>
    </row>
    <row r="633" spans="1:21" x14ac:dyDescent="0.25">
      <c r="A633" s="2">
        <v>630</v>
      </c>
      <c r="B633" s="20" t="s">
        <v>228</v>
      </c>
      <c r="C633" s="4">
        <v>38023</v>
      </c>
      <c r="D633" s="33">
        <v>2004</v>
      </c>
      <c r="E633" s="34" t="s">
        <v>237</v>
      </c>
      <c r="F633" s="2" t="s">
        <v>325</v>
      </c>
      <c r="G633" s="15" t="s">
        <v>337</v>
      </c>
      <c r="H633" s="15" t="s">
        <v>231</v>
      </c>
      <c r="I633" s="15" t="s">
        <v>176</v>
      </c>
      <c r="K633" s="3"/>
      <c r="L633" s="3"/>
      <c r="M633" s="3"/>
      <c r="N633" s="3"/>
      <c r="O633" s="3">
        <v>-65000</v>
      </c>
      <c r="P633" s="3">
        <f t="shared" si="107"/>
        <v>11138.039999999979</v>
      </c>
      <c r="R633" s="3"/>
      <c r="S633" s="3">
        <f t="shared" si="105"/>
        <v>-65000</v>
      </c>
      <c r="T633" s="3"/>
      <c r="U633" s="3"/>
    </row>
    <row r="634" spans="1:21" x14ac:dyDescent="0.25">
      <c r="A634" s="2">
        <v>631</v>
      </c>
      <c r="B634" s="20" t="s">
        <v>228</v>
      </c>
      <c r="C634" s="4">
        <v>38023</v>
      </c>
      <c r="D634" s="33">
        <v>2004</v>
      </c>
      <c r="E634" s="34" t="s">
        <v>75</v>
      </c>
      <c r="F634" s="2" t="s">
        <v>93</v>
      </c>
      <c r="G634" s="2" t="s">
        <v>93</v>
      </c>
      <c r="H634" s="3" t="s">
        <v>233</v>
      </c>
      <c r="K634" s="3"/>
      <c r="L634" s="3"/>
      <c r="M634" s="3"/>
      <c r="N634" s="3"/>
      <c r="O634" s="3">
        <v>-10000</v>
      </c>
      <c r="P634" s="3">
        <f t="shared" si="107"/>
        <v>1138.039999999979</v>
      </c>
      <c r="R634" s="3"/>
      <c r="S634" s="3">
        <f t="shared" si="105"/>
        <v>-10000</v>
      </c>
      <c r="T634" s="3" t="str">
        <f>IF(S634&gt;0,S634,"")</f>
        <v/>
      </c>
      <c r="U634" s="3">
        <f>+O634</f>
        <v>-10000</v>
      </c>
    </row>
    <row r="635" spans="1:21" x14ac:dyDescent="0.25">
      <c r="A635" s="2">
        <v>632</v>
      </c>
      <c r="B635" s="20" t="s">
        <v>228</v>
      </c>
      <c r="C635" s="4">
        <v>38063</v>
      </c>
      <c r="D635" s="33">
        <v>2004</v>
      </c>
      <c r="E635" s="34" t="s">
        <v>237</v>
      </c>
      <c r="F635" s="2" t="s">
        <v>325</v>
      </c>
      <c r="G635" s="15" t="s">
        <v>337</v>
      </c>
      <c r="H635" s="15" t="s">
        <v>231</v>
      </c>
      <c r="I635" s="15" t="s">
        <v>176</v>
      </c>
      <c r="K635" s="3"/>
      <c r="L635" s="3"/>
      <c r="M635" s="3"/>
      <c r="N635" s="3"/>
      <c r="O635" s="3">
        <v>5000</v>
      </c>
      <c r="P635" s="3">
        <f t="shared" si="107"/>
        <v>6138.039999999979</v>
      </c>
      <c r="R635" s="3"/>
      <c r="S635" s="3">
        <f t="shared" si="105"/>
        <v>5000</v>
      </c>
      <c r="T635" s="3"/>
      <c r="U635" s="3"/>
    </row>
    <row r="636" spans="1:21" x14ac:dyDescent="0.25">
      <c r="A636" s="2">
        <v>633</v>
      </c>
      <c r="B636" s="20" t="s">
        <v>228</v>
      </c>
      <c r="C636" s="4">
        <v>38063</v>
      </c>
      <c r="D636" s="33">
        <v>2004</v>
      </c>
      <c r="E636" s="34" t="s">
        <v>75</v>
      </c>
      <c r="F636" s="2" t="s">
        <v>93</v>
      </c>
      <c r="G636" s="2" t="s">
        <v>93</v>
      </c>
      <c r="H636" s="3" t="s">
        <v>243</v>
      </c>
      <c r="K636" s="3"/>
      <c r="L636" s="3"/>
      <c r="M636" s="3"/>
      <c r="N636" s="3"/>
      <c r="O636" s="3">
        <v>-3000</v>
      </c>
      <c r="P636" s="3">
        <f t="shared" si="107"/>
        <v>3138.039999999979</v>
      </c>
      <c r="R636" s="3"/>
      <c r="S636" s="3">
        <f t="shared" si="105"/>
        <v>-3000</v>
      </c>
      <c r="T636" s="3" t="str">
        <f t="shared" ref="T636:T642" si="124">IF(S636&gt;0,S636,"")</f>
        <v/>
      </c>
      <c r="U636" s="3">
        <f t="shared" ref="U636:U638" si="125">+O636</f>
        <v>-3000</v>
      </c>
    </row>
    <row r="637" spans="1:21" x14ac:dyDescent="0.25">
      <c r="A637" s="2">
        <v>634</v>
      </c>
      <c r="B637" s="20" t="s">
        <v>228</v>
      </c>
      <c r="C637" s="4">
        <v>38069</v>
      </c>
      <c r="D637" s="33">
        <v>2004</v>
      </c>
      <c r="E637" s="34" t="s">
        <v>75</v>
      </c>
      <c r="F637" s="2" t="s">
        <v>93</v>
      </c>
      <c r="G637" s="2" t="s">
        <v>93</v>
      </c>
      <c r="H637" s="3" t="s">
        <v>246</v>
      </c>
      <c r="K637" s="3"/>
      <c r="L637" s="3"/>
      <c r="M637" s="3"/>
      <c r="N637" s="3"/>
      <c r="O637" s="3">
        <v>-2000</v>
      </c>
      <c r="P637" s="3">
        <f t="shared" si="107"/>
        <v>1138.039999999979</v>
      </c>
      <c r="R637" s="3"/>
      <c r="S637" s="3">
        <f t="shared" si="105"/>
        <v>-2000</v>
      </c>
      <c r="T637" s="3" t="str">
        <f t="shared" si="124"/>
        <v/>
      </c>
      <c r="U637" s="3">
        <f t="shared" si="125"/>
        <v>-2000</v>
      </c>
    </row>
    <row r="638" spans="1:21" x14ac:dyDescent="0.25">
      <c r="A638" s="2">
        <v>635</v>
      </c>
      <c r="B638" s="20" t="s">
        <v>228</v>
      </c>
      <c r="C638" s="4">
        <v>38075</v>
      </c>
      <c r="D638" s="33">
        <v>2004</v>
      </c>
      <c r="E638" s="34" t="s">
        <v>75</v>
      </c>
      <c r="F638" s="2" t="s">
        <v>93</v>
      </c>
      <c r="G638" s="2" t="s">
        <v>93</v>
      </c>
      <c r="H638" s="3" t="s">
        <v>247</v>
      </c>
      <c r="K638" s="3"/>
      <c r="L638" s="3"/>
      <c r="M638" s="3"/>
      <c r="N638" s="3"/>
      <c r="O638" s="3">
        <v>-1000</v>
      </c>
      <c r="P638" s="3">
        <f t="shared" si="107"/>
        <v>138.03999999997905</v>
      </c>
      <c r="R638" s="3"/>
      <c r="S638" s="3">
        <f t="shared" si="105"/>
        <v>-1000</v>
      </c>
      <c r="T638" s="3" t="str">
        <f t="shared" si="124"/>
        <v/>
      </c>
      <c r="U638" s="3">
        <f t="shared" si="125"/>
        <v>-1000</v>
      </c>
    </row>
    <row r="639" spans="1:21" x14ac:dyDescent="0.25">
      <c r="A639" s="2">
        <v>636</v>
      </c>
      <c r="B639" s="20" t="s">
        <v>228</v>
      </c>
      <c r="C639" s="14">
        <v>38131</v>
      </c>
      <c r="D639" s="45">
        <v>2004</v>
      </c>
      <c r="E639" s="36" t="s">
        <v>134</v>
      </c>
      <c r="F639" s="15" t="s">
        <v>322</v>
      </c>
      <c r="G639" s="15" t="s">
        <v>248</v>
      </c>
      <c r="H639" s="13"/>
      <c r="I639" s="13" t="s">
        <v>297</v>
      </c>
      <c r="J639" s="13"/>
      <c r="K639" s="13"/>
      <c r="L639" s="13"/>
      <c r="M639" s="3"/>
      <c r="N639" s="13"/>
      <c r="O639" s="13">
        <v>16000</v>
      </c>
      <c r="P639" s="13">
        <f t="shared" si="107"/>
        <v>16138.039999999979</v>
      </c>
      <c r="R639" s="13"/>
      <c r="S639" s="13">
        <f t="shared" si="105"/>
        <v>16000</v>
      </c>
      <c r="T639" s="13">
        <f t="shared" si="124"/>
        <v>16000</v>
      </c>
      <c r="U639" s="3"/>
    </row>
    <row r="640" spans="1:21" x14ac:dyDescent="0.25">
      <c r="A640" s="2">
        <v>637</v>
      </c>
      <c r="B640" s="20" t="s">
        <v>228</v>
      </c>
      <c r="C640" s="4">
        <v>38131</v>
      </c>
      <c r="D640" s="33">
        <v>2004</v>
      </c>
      <c r="E640" s="34" t="s">
        <v>75</v>
      </c>
      <c r="F640" s="2" t="s">
        <v>93</v>
      </c>
      <c r="G640" s="2" t="s">
        <v>93</v>
      </c>
      <c r="H640" s="3" t="s">
        <v>247</v>
      </c>
      <c r="K640" s="3"/>
      <c r="L640" s="3"/>
      <c r="M640" s="3"/>
      <c r="N640" s="3"/>
      <c r="O640" s="3">
        <v>-4000</v>
      </c>
      <c r="P640" s="3">
        <f t="shared" si="107"/>
        <v>12138.039999999979</v>
      </c>
      <c r="R640" s="3"/>
      <c r="S640" s="3">
        <f t="shared" si="105"/>
        <v>-4000</v>
      </c>
      <c r="T640" s="3" t="str">
        <f t="shared" si="124"/>
        <v/>
      </c>
      <c r="U640" s="3">
        <f t="shared" ref="U640:U641" si="126">+O640</f>
        <v>-4000</v>
      </c>
    </row>
    <row r="641" spans="1:21" x14ac:dyDescent="0.25">
      <c r="A641" s="2">
        <v>638</v>
      </c>
      <c r="B641" s="20" t="s">
        <v>228</v>
      </c>
      <c r="C641" s="4">
        <v>38145</v>
      </c>
      <c r="D641" s="33">
        <v>2004</v>
      </c>
      <c r="E641" s="34" t="s">
        <v>75</v>
      </c>
      <c r="F641" s="2" t="s">
        <v>93</v>
      </c>
      <c r="G641" s="2" t="s">
        <v>93</v>
      </c>
      <c r="H641" s="3" t="s">
        <v>249</v>
      </c>
      <c r="K641" s="3"/>
      <c r="L641" s="3"/>
      <c r="M641" s="3"/>
      <c r="N641" s="3"/>
      <c r="O641" s="3">
        <v>-3000</v>
      </c>
      <c r="P641" s="3">
        <f t="shared" si="107"/>
        <v>9138.039999999979</v>
      </c>
      <c r="R641" s="3"/>
      <c r="S641" s="3">
        <f t="shared" si="105"/>
        <v>-3000</v>
      </c>
      <c r="T641" s="3" t="str">
        <f t="shared" si="124"/>
        <v/>
      </c>
      <c r="U641" s="3">
        <f t="shared" si="126"/>
        <v>-3000</v>
      </c>
    </row>
    <row r="642" spans="1:21" x14ac:dyDescent="0.25">
      <c r="A642" s="2">
        <v>639</v>
      </c>
      <c r="B642" s="20" t="s">
        <v>228</v>
      </c>
      <c r="C642" s="14">
        <v>38154</v>
      </c>
      <c r="D642" s="45">
        <v>2004</v>
      </c>
      <c r="E642" s="36" t="s">
        <v>134</v>
      </c>
      <c r="F642" s="15" t="s">
        <v>322</v>
      </c>
      <c r="G642" s="15" t="s">
        <v>244</v>
      </c>
      <c r="H642" s="15" t="s">
        <v>298</v>
      </c>
      <c r="I642" s="13" t="s">
        <v>245</v>
      </c>
      <c r="J642" s="13"/>
      <c r="K642" s="13"/>
      <c r="L642" s="13"/>
      <c r="M642" s="3"/>
      <c r="N642" s="13"/>
      <c r="O642" s="13">
        <v>70000</v>
      </c>
      <c r="P642" s="13">
        <f t="shared" si="107"/>
        <v>79138.039999999979</v>
      </c>
      <c r="R642" s="13"/>
      <c r="S642" s="13">
        <f t="shared" si="105"/>
        <v>70000</v>
      </c>
      <c r="T642" s="13">
        <f t="shared" si="124"/>
        <v>70000</v>
      </c>
      <c r="U642" s="3"/>
    </row>
    <row r="643" spans="1:21" x14ac:dyDescent="0.25">
      <c r="A643" s="2">
        <v>640</v>
      </c>
      <c r="B643" s="20" t="s">
        <v>228</v>
      </c>
      <c r="C643" s="4">
        <v>38154</v>
      </c>
      <c r="D643" s="33">
        <v>2004</v>
      </c>
      <c r="E643" s="34" t="s">
        <v>237</v>
      </c>
      <c r="F643" s="2" t="s">
        <v>325</v>
      </c>
      <c r="G643" s="15" t="s">
        <v>337</v>
      </c>
      <c r="H643" s="15" t="s">
        <v>231</v>
      </c>
      <c r="I643" s="15" t="s">
        <v>176</v>
      </c>
      <c r="K643" s="3"/>
      <c r="L643" s="3"/>
      <c r="M643" s="3"/>
      <c r="N643" s="3"/>
      <c r="O643" s="3">
        <v>-70000</v>
      </c>
      <c r="P643" s="3">
        <f t="shared" si="107"/>
        <v>9138.039999999979</v>
      </c>
      <c r="R643" s="3"/>
      <c r="S643" s="3">
        <f t="shared" si="105"/>
        <v>-70000</v>
      </c>
      <c r="T643" s="3"/>
      <c r="U643" s="3"/>
    </row>
    <row r="644" spans="1:21" x14ac:dyDescent="0.25">
      <c r="A644" s="2">
        <v>641</v>
      </c>
      <c r="B644" s="20" t="s">
        <v>228</v>
      </c>
      <c r="C644" s="4">
        <v>38155</v>
      </c>
      <c r="D644" s="33">
        <v>2004</v>
      </c>
      <c r="E644" s="34" t="s">
        <v>75</v>
      </c>
      <c r="F644" s="2" t="s">
        <v>93</v>
      </c>
      <c r="G644" s="2" t="s">
        <v>93</v>
      </c>
      <c r="H644" s="3" t="s">
        <v>250</v>
      </c>
      <c r="K644" s="3"/>
      <c r="L644" s="3"/>
      <c r="M644" s="3"/>
      <c r="N644" s="3"/>
      <c r="O644" s="3">
        <v>-5000</v>
      </c>
      <c r="P644" s="3">
        <f t="shared" si="107"/>
        <v>4138.039999999979</v>
      </c>
      <c r="R644" s="3"/>
      <c r="S644" s="3">
        <f t="shared" si="105"/>
        <v>-5000</v>
      </c>
      <c r="T644" s="3" t="str">
        <f t="shared" ref="T644:T645" si="127">IF(S644&gt;0,S644,"")</f>
        <v/>
      </c>
      <c r="U644" s="3">
        <f t="shared" ref="U644:U645" si="128">+O644</f>
        <v>-5000</v>
      </c>
    </row>
    <row r="645" spans="1:21" x14ac:dyDescent="0.25">
      <c r="A645" s="2">
        <v>642</v>
      </c>
      <c r="B645" s="20" t="s">
        <v>228</v>
      </c>
      <c r="C645" s="4">
        <v>38202</v>
      </c>
      <c r="D645" s="33">
        <v>2004</v>
      </c>
      <c r="E645" s="34" t="s">
        <v>75</v>
      </c>
      <c r="F645" s="2" t="s">
        <v>93</v>
      </c>
      <c r="G645" s="2" t="s">
        <v>93</v>
      </c>
      <c r="H645" s="3" t="s">
        <v>250</v>
      </c>
      <c r="K645" s="3"/>
      <c r="L645" s="3"/>
      <c r="M645" s="3"/>
      <c r="N645" s="3"/>
      <c r="O645" s="3">
        <v>-3000</v>
      </c>
      <c r="P645" s="3">
        <f t="shared" si="107"/>
        <v>1138.039999999979</v>
      </c>
      <c r="R645" s="3"/>
      <c r="S645" s="3">
        <f t="shared" si="105"/>
        <v>-3000</v>
      </c>
      <c r="T645" s="3" t="str">
        <f t="shared" si="127"/>
        <v/>
      </c>
      <c r="U645" s="3">
        <f t="shared" si="128"/>
        <v>-3000</v>
      </c>
    </row>
    <row r="646" spans="1:21" x14ac:dyDescent="0.25">
      <c r="A646" s="2">
        <v>643</v>
      </c>
      <c r="B646" s="20" t="s">
        <v>228</v>
      </c>
      <c r="C646" s="4">
        <v>38223</v>
      </c>
      <c r="D646" s="33">
        <v>2004</v>
      </c>
      <c r="E646" s="34" t="s">
        <v>237</v>
      </c>
      <c r="F646" s="2" t="s">
        <v>325</v>
      </c>
      <c r="G646" s="15" t="s">
        <v>337</v>
      </c>
      <c r="H646" s="15" t="s">
        <v>231</v>
      </c>
      <c r="I646" s="15" t="s">
        <v>176</v>
      </c>
      <c r="J646" s="15"/>
      <c r="K646" s="13"/>
      <c r="L646" s="3">
        <f t="shared" ref="L646:L647" si="129">+L645+K646</f>
        <v>0</v>
      </c>
      <c r="M646" s="13"/>
      <c r="N646" s="13"/>
      <c r="O646" s="13">
        <v>5000</v>
      </c>
      <c r="P646" s="3">
        <f t="shared" si="107"/>
        <v>6138.039999999979</v>
      </c>
      <c r="R646" s="3"/>
      <c r="S646" s="3">
        <f t="shared" si="105"/>
        <v>5000</v>
      </c>
      <c r="T646" s="3"/>
      <c r="U646" s="3"/>
    </row>
    <row r="647" spans="1:21" x14ac:dyDescent="0.25">
      <c r="A647" s="2">
        <v>644</v>
      </c>
      <c r="B647" s="20" t="s">
        <v>228</v>
      </c>
      <c r="C647" s="4">
        <v>38223</v>
      </c>
      <c r="D647" s="33">
        <v>2004</v>
      </c>
      <c r="E647" s="34" t="s">
        <v>75</v>
      </c>
      <c r="F647" s="2" t="s">
        <v>93</v>
      </c>
      <c r="G647" s="2" t="s">
        <v>93</v>
      </c>
      <c r="H647" s="3" t="s">
        <v>251</v>
      </c>
      <c r="I647" s="2"/>
      <c r="J647" s="2"/>
      <c r="K647" s="3"/>
      <c r="L647" s="3">
        <f t="shared" si="129"/>
        <v>0</v>
      </c>
      <c r="M647" s="3"/>
      <c r="N647" s="3"/>
      <c r="O647" s="3">
        <v>-5000</v>
      </c>
      <c r="P647" s="3">
        <f t="shared" si="107"/>
        <v>1138.039999999979</v>
      </c>
      <c r="R647" s="3"/>
      <c r="S647" s="3">
        <f t="shared" ref="S647:S704" si="130">+O647-K647</f>
        <v>-5000</v>
      </c>
      <c r="T647" s="3" t="str">
        <f t="shared" ref="T647:T649" si="131">IF(S647&gt;0,S647,"")</f>
        <v/>
      </c>
      <c r="U647" s="3">
        <f>+O647</f>
        <v>-5000</v>
      </c>
    </row>
    <row r="648" spans="1:21" x14ac:dyDescent="0.25">
      <c r="A648" s="2">
        <v>645</v>
      </c>
      <c r="B648" s="20" t="s">
        <v>228</v>
      </c>
      <c r="C648" s="14">
        <v>38243</v>
      </c>
      <c r="D648" s="45">
        <v>2004</v>
      </c>
      <c r="E648" s="36" t="s">
        <v>134</v>
      </c>
      <c r="F648" s="15" t="s">
        <v>322</v>
      </c>
      <c r="G648" s="15" t="s">
        <v>244</v>
      </c>
      <c r="H648" s="15" t="s">
        <v>298</v>
      </c>
      <c r="I648" s="15" t="s">
        <v>252</v>
      </c>
      <c r="J648" s="15"/>
      <c r="K648" s="15"/>
      <c r="L648" s="15"/>
      <c r="N648" s="15"/>
      <c r="O648" s="13">
        <v>10000</v>
      </c>
      <c r="P648" s="13">
        <f t="shared" si="107"/>
        <v>11138.039999999979</v>
      </c>
      <c r="R648" s="13"/>
      <c r="S648" s="13">
        <f t="shared" si="130"/>
        <v>10000</v>
      </c>
      <c r="T648" s="13">
        <f t="shared" si="131"/>
        <v>10000</v>
      </c>
      <c r="U648" s="3"/>
    </row>
    <row r="649" spans="1:21" x14ac:dyDescent="0.25">
      <c r="A649" s="2">
        <v>646</v>
      </c>
      <c r="B649" s="20" t="s">
        <v>228</v>
      </c>
      <c r="C649" s="4">
        <v>38223</v>
      </c>
      <c r="D649" s="33">
        <v>2004</v>
      </c>
      <c r="E649" s="34" t="s">
        <v>75</v>
      </c>
      <c r="F649" s="2" t="s">
        <v>93</v>
      </c>
      <c r="G649" s="2" t="s">
        <v>93</v>
      </c>
      <c r="H649" s="3" t="s">
        <v>253</v>
      </c>
      <c r="K649" s="3"/>
      <c r="L649" s="3"/>
      <c r="M649" s="3"/>
      <c r="N649" s="3"/>
      <c r="O649" s="3">
        <v>-5000</v>
      </c>
      <c r="P649" s="3">
        <f t="shared" si="107"/>
        <v>6138.039999999979</v>
      </c>
      <c r="R649" s="3"/>
      <c r="S649" s="3">
        <f t="shared" si="130"/>
        <v>-5000</v>
      </c>
      <c r="T649" s="3" t="str">
        <f t="shared" si="131"/>
        <v/>
      </c>
      <c r="U649" s="3">
        <f>+O649</f>
        <v>-5000</v>
      </c>
    </row>
    <row r="650" spans="1:21" x14ac:dyDescent="0.25">
      <c r="A650" s="2">
        <v>647</v>
      </c>
      <c r="B650" s="20" t="s">
        <v>228</v>
      </c>
      <c r="C650" s="4">
        <v>38272</v>
      </c>
      <c r="D650" s="33">
        <v>2004</v>
      </c>
      <c r="E650" s="34" t="s">
        <v>237</v>
      </c>
      <c r="F650" s="2" t="s">
        <v>325</v>
      </c>
      <c r="G650" s="15" t="s">
        <v>337</v>
      </c>
      <c r="H650" s="15" t="s">
        <v>231</v>
      </c>
      <c r="I650" s="15" t="s">
        <v>176</v>
      </c>
      <c r="J650" s="15"/>
      <c r="K650" s="13"/>
      <c r="L650" s="3">
        <f>+L645+K650</f>
        <v>0</v>
      </c>
      <c r="M650" s="13"/>
      <c r="N650" s="13"/>
      <c r="O650" s="13">
        <v>15000</v>
      </c>
      <c r="P650" s="3">
        <f t="shared" si="107"/>
        <v>21138.039999999979</v>
      </c>
      <c r="R650" s="3"/>
      <c r="S650" s="3">
        <f t="shared" si="130"/>
        <v>15000</v>
      </c>
      <c r="T650" s="3"/>
      <c r="U650" s="3"/>
    </row>
    <row r="651" spans="1:21" x14ac:dyDescent="0.25">
      <c r="A651" s="2">
        <v>648</v>
      </c>
      <c r="B651" s="20" t="s">
        <v>228</v>
      </c>
      <c r="C651" s="4">
        <v>38274</v>
      </c>
      <c r="D651" s="33">
        <v>2004</v>
      </c>
      <c r="E651" s="34" t="s">
        <v>75</v>
      </c>
      <c r="F651" s="2" t="s">
        <v>93</v>
      </c>
      <c r="G651" s="2" t="s">
        <v>93</v>
      </c>
      <c r="H651" s="3" t="s">
        <v>254</v>
      </c>
      <c r="K651" s="3"/>
      <c r="L651" s="3"/>
      <c r="M651" s="3"/>
      <c r="N651" s="3"/>
      <c r="O651" s="3">
        <v>-15585</v>
      </c>
      <c r="P651" s="3">
        <f t="shared" si="107"/>
        <v>5553.039999999979</v>
      </c>
      <c r="R651" s="3"/>
      <c r="S651" s="3">
        <f t="shared" si="130"/>
        <v>-15585</v>
      </c>
      <c r="T651" s="3" t="str">
        <f>IF(S651&gt;0,S651,"")</f>
        <v/>
      </c>
      <c r="U651" s="3">
        <f>+O651</f>
        <v>-15585</v>
      </c>
    </row>
    <row r="652" spans="1:21" x14ac:dyDescent="0.25">
      <c r="A652" s="2">
        <v>649</v>
      </c>
      <c r="B652" s="20" t="s">
        <v>228</v>
      </c>
      <c r="C652" s="4">
        <v>38284</v>
      </c>
      <c r="D652" s="33">
        <v>2004</v>
      </c>
      <c r="E652" s="34" t="s">
        <v>237</v>
      </c>
      <c r="F652" s="2" t="s">
        <v>325</v>
      </c>
      <c r="G652" s="15" t="s">
        <v>337</v>
      </c>
      <c r="H652" s="15" t="s">
        <v>231</v>
      </c>
      <c r="I652" s="15" t="s">
        <v>176</v>
      </c>
      <c r="J652" s="15"/>
      <c r="K652" s="13"/>
      <c r="L652" s="3"/>
      <c r="M652" s="13"/>
      <c r="N652" s="13"/>
      <c r="O652" s="13">
        <v>5000</v>
      </c>
      <c r="P652" s="3">
        <f t="shared" si="107"/>
        <v>10553.039999999979</v>
      </c>
      <c r="R652" s="3"/>
      <c r="S652" s="3">
        <f t="shared" si="130"/>
        <v>5000</v>
      </c>
      <c r="T652" s="3"/>
      <c r="U652" s="3"/>
    </row>
    <row r="653" spans="1:21" x14ac:dyDescent="0.25">
      <c r="A653" s="2">
        <v>650</v>
      </c>
      <c r="B653" s="20" t="s">
        <v>228</v>
      </c>
      <c r="C653" s="4">
        <v>38288</v>
      </c>
      <c r="D653" s="33">
        <v>2004</v>
      </c>
      <c r="E653" s="34" t="s">
        <v>75</v>
      </c>
      <c r="F653" s="2" t="s">
        <v>93</v>
      </c>
      <c r="G653" s="2" t="s">
        <v>93</v>
      </c>
      <c r="H653" s="3"/>
      <c r="K653" s="3"/>
      <c r="L653" s="3"/>
      <c r="M653" s="3"/>
      <c r="N653" s="3"/>
      <c r="O653" s="3">
        <v>-7500</v>
      </c>
      <c r="P653" s="3">
        <f t="shared" si="107"/>
        <v>3053.039999999979</v>
      </c>
      <c r="R653" s="3"/>
      <c r="S653" s="3">
        <f t="shared" si="130"/>
        <v>-7500</v>
      </c>
      <c r="T653" s="3" t="str">
        <f>IF(S653&gt;0,S653,"")</f>
        <v/>
      </c>
      <c r="U653" s="3">
        <f>+O653</f>
        <v>-7500</v>
      </c>
    </row>
    <row r="654" spans="1:21" x14ac:dyDescent="0.25">
      <c r="A654" s="2">
        <v>651</v>
      </c>
      <c r="B654" s="20" t="s">
        <v>228</v>
      </c>
      <c r="C654" s="4">
        <v>38315</v>
      </c>
      <c r="D654" s="33">
        <v>2004</v>
      </c>
      <c r="E654" s="34" t="s">
        <v>237</v>
      </c>
      <c r="F654" s="2" t="s">
        <v>325</v>
      </c>
      <c r="G654" s="15" t="s">
        <v>337</v>
      </c>
      <c r="H654" s="15" t="s">
        <v>231</v>
      </c>
      <c r="I654" s="15" t="s">
        <v>176</v>
      </c>
      <c r="K654" s="3"/>
      <c r="L654" s="3"/>
      <c r="M654" s="3"/>
      <c r="N654" s="3"/>
      <c r="O654" s="3">
        <v>7000</v>
      </c>
      <c r="P654" s="3">
        <f t="shared" si="107"/>
        <v>10053.039999999979</v>
      </c>
      <c r="R654" s="3"/>
      <c r="S654" s="3">
        <f t="shared" si="130"/>
        <v>7000</v>
      </c>
      <c r="T654" s="3"/>
      <c r="U654" s="3"/>
    </row>
    <row r="655" spans="1:21" x14ac:dyDescent="0.25">
      <c r="A655" s="2">
        <v>652</v>
      </c>
      <c r="B655" s="20" t="s">
        <v>228</v>
      </c>
      <c r="C655" s="4">
        <v>38320</v>
      </c>
      <c r="D655" s="33">
        <v>2004</v>
      </c>
      <c r="E655" s="34" t="s">
        <v>75</v>
      </c>
      <c r="F655" s="2" t="s">
        <v>93</v>
      </c>
      <c r="G655" s="2" t="s">
        <v>93</v>
      </c>
      <c r="H655" s="3"/>
      <c r="K655" s="3"/>
      <c r="L655" s="3"/>
      <c r="M655" s="3"/>
      <c r="N655" s="3"/>
      <c r="O655" s="3">
        <v>-7500</v>
      </c>
      <c r="P655" s="3">
        <f t="shared" ref="P655:P704" si="132">+P654+O655</f>
        <v>2553.039999999979</v>
      </c>
      <c r="R655" s="3"/>
      <c r="S655" s="3">
        <f t="shared" si="130"/>
        <v>-7500</v>
      </c>
      <c r="T655" s="3" t="str">
        <f t="shared" ref="T655:T656" si="133">IF(S655&gt;0,S655,"")</f>
        <v/>
      </c>
      <c r="U655" s="3">
        <f t="shared" ref="U655:U656" si="134">+O655</f>
        <v>-7500</v>
      </c>
    </row>
    <row r="656" spans="1:21" x14ac:dyDescent="0.25">
      <c r="A656" s="2">
        <v>653</v>
      </c>
      <c r="B656" s="20" t="s">
        <v>228</v>
      </c>
      <c r="C656" s="4">
        <v>38328</v>
      </c>
      <c r="D656" s="33">
        <v>2004</v>
      </c>
      <c r="E656" s="34" t="s">
        <v>75</v>
      </c>
      <c r="F656" s="2" t="s">
        <v>93</v>
      </c>
      <c r="G656" s="2" t="s">
        <v>93</v>
      </c>
      <c r="H656" s="3" t="s">
        <v>255</v>
      </c>
      <c r="K656" s="3"/>
      <c r="L656" s="3"/>
      <c r="M656" s="3"/>
      <c r="N656" s="3"/>
      <c r="O656" s="3">
        <v>-2000</v>
      </c>
      <c r="P656" s="3">
        <f t="shared" si="132"/>
        <v>553.03999999997905</v>
      </c>
      <c r="R656" s="3"/>
      <c r="S656" s="3">
        <f t="shared" si="130"/>
        <v>-2000</v>
      </c>
      <c r="T656" s="3" t="str">
        <f t="shared" si="133"/>
        <v/>
      </c>
      <c r="U656" s="3">
        <f t="shared" si="134"/>
        <v>-2000</v>
      </c>
    </row>
    <row r="657" spans="1:21" x14ac:dyDescent="0.25">
      <c r="A657" s="2">
        <v>654</v>
      </c>
      <c r="B657" s="20" t="s">
        <v>228</v>
      </c>
      <c r="C657" s="4">
        <v>38352</v>
      </c>
      <c r="D657" s="33">
        <v>2004</v>
      </c>
      <c r="E657" s="34" t="s">
        <v>76</v>
      </c>
      <c r="F657" s="2" t="s">
        <v>76</v>
      </c>
      <c r="G657" s="2" t="s">
        <v>76</v>
      </c>
      <c r="H657" s="3"/>
      <c r="K657" s="3"/>
      <c r="L657" s="3"/>
      <c r="M657" s="3"/>
      <c r="N657" s="3"/>
      <c r="O657" s="3">
        <v>34.29</v>
      </c>
      <c r="P657" s="3">
        <f t="shared" si="132"/>
        <v>587.32999999997901</v>
      </c>
      <c r="R657" s="3"/>
      <c r="S657" s="3">
        <f t="shared" si="130"/>
        <v>34.29</v>
      </c>
      <c r="T657" s="3"/>
      <c r="U657" s="3"/>
    </row>
    <row r="658" spans="1:21" x14ac:dyDescent="0.25">
      <c r="A658" s="2">
        <v>655</v>
      </c>
      <c r="B658" s="20" t="s">
        <v>228</v>
      </c>
      <c r="C658" s="4">
        <v>38358</v>
      </c>
      <c r="D658" s="33">
        <v>2005</v>
      </c>
      <c r="E658" s="34" t="s">
        <v>237</v>
      </c>
      <c r="F658" s="2" t="s">
        <v>325</v>
      </c>
      <c r="G658" s="15" t="s">
        <v>337</v>
      </c>
      <c r="H658" s="15" t="s">
        <v>231</v>
      </c>
      <c r="I658" s="15" t="s">
        <v>176</v>
      </c>
      <c r="J658" s="15"/>
      <c r="K658" s="13"/>
      <c r="L658" s="3">
        <f t="shared" ref="L658" si="135">+L657+K658</f>
        <v>0</v>
      </c>
      <c r="M658" s="13"/>
      <c r="N658" s="13"/>
      <c r="O658" s="13">
        <v>12000</v>
      </c>
      <c r="P658" s="3">
        <f t="shared" si="132"/>
        <v>12587.32999999998</v>
      </c>
      <c r="R658" s="3"/>
      <c r="S658" s="3">
        <f t="shared" si="130"/>
        <v>12000</v>
      </c>
      <c r="T658" s="3"/>
      <c r="U658" s="3"/>
    </row>
    <row r="659" spans="1:21" x14ac:dyDescent="0.25">
      <c r="A659" s="2">
        <v>656</v>
      </c>
      <c r="B659" s="20" t="s">
        <v>228</v>
      </c>
      <c r="C659" s="4">
        <v>38359</v>
      </c>
      <c r="D659" s="33">
        <v>2005</v>
      </c>
      <c r="E659" s="34" t="s">
        <v>75</v>
      </c>
      <c r="F659" s="2" t="s">
        <v>93</v>
      </c>
      <c r="G659" s="2" t="s">
        <v>93</v>
      </c>
      <c r="H659" s="3" t="s">
        <v>256</v>
      </c>
      <c r="K659" s="3"/>
      <c r="L659" s="3"/>
      <c r="M659" s="3"/>
      <c r="N659" s="3"/>
      <c r="O659" s="3">
        <v>-10000</v>
      </c>
      <c r="P659" s="3">
        <f t="shared" si="132"/>
        <v>2587.3299999999799</v>
      </c>
      <c r="R659" s="3"/>
      <c r="S659" s="3">
        <f t="shared" si="130"/>
        <v>-10000</v>
      </c>
      <c r="T659" s="3" t="str">
        <f>IF(S659&gt;0,S659,"")</f>
        <v/>
      </c>
      <c r="U659" s="3">
        <f>+O659</f>
        <v>-10000</v>
      </c>
    </row>
    <row r="660" spans="1:21" x14ac:dyDescent="0.25">
      <c r="A660" s="2">
        <v>657</v>
      </c>
      <c r="B660" s="20" t="s">
        <v>228</v>
      </c>
      <c r="C660" s="4">
        <v>38418</v>
      </c>
      <c r="D660" s="33">
        <v>2005</v>
      </c>
      <c r="E660" s="34" t="s">
        <v>237</v>
      </c>
      <c r="F660" s="2" t="s">
        <v>325</v>
      </c>
      <c r="G660" s="15" t="s">
        <v>337</v>
      </c>
      <c r="H660" s="15" t="s">
        <v>231</v>
      </c>
      <c r="I660" s="15" t="s">
        <v>176</v>
      </c>
      <c r="J660" s="15"/>
      <c r="K660" s="3"/>
      <c r="L660" s="3">
        <f t="shared" ref="L660" si="136">+L659+K660</f>
        <v>0</v>
      </c>
      <c r="M660" s="3"/>
      <c r="O660" s="3">
        <v>4000</v>
      </c>
      <c r="P660" s="3">
        <f t="shared" si="132"/>
        <v>6587.3299999999799</v>
      </c>
      <c r="R660" s="3"/>
      <c r="S660" s="3">
        <f t="shared" si="130"/>
        <v>4000</v>
      </c>
      <c r="T660" s="3"/>
      <c r="U660" s="3"/>
    </row>
    <row r="661" spans="1:21" x14ac:dyDescent="0.25">
      <c r="A661" s="2">
        <v>658</v>
      </c>
      <c r="B661" s="20" t="s">
        <v>228</v>
      </c>
      <c r="C661" s="4">
        <v>38422</v>
      </c>
      <c r="D661" s="33">
        <v>2005</v>
      </c>
      <c r="E661" s="34" t="s">
        <v>75</v>
      </c>
      <c r="F661" s="2" t="s">
        <v>93</v>
      </c>
      <c r="G661" s="2" t="s">
        <v>93</v>
      </c>
      <c r="H661" s="3" t="s">
        <v>257</v>
      </c>
      <c r="K661" s="3"/>
      <c r="L661" s="3"/>
      <c r="M661" s="3"/>
      <c r="N661" s="3"/>
      <c r="O661" s="3">
        <v>-6000</v>
      </c>
      <c r="P661" s="3">
        <f t="shared" si="132"/>
        <v>587.32999999997992</v>
      </c>
      <c r="R661" s="3"/>
      <c r="S661" s="3">
        <f t="shared" si="130"/>
        <v>-6000</v>
      </c>
      <c r="T661" s="3" t="str">
        <f t="shared" ref="T661:T666" si="137">IF(S661&gt;0,S661,"")</f>
        <v/>
      </c>
      <c r="U661" s="3">
        <f>+O661</f>
        <v>-6000</v>
      </c>
    </row>
    <row r="662" spans="1:21" x14ac:dyDescent="0.25">
      <c r="A662" s="2">
        <v>659</v>
      </c>
      <c r="B662" s="20" t="s">
        <v>228</v>
      </c>
      <c r="C662" s="14">
        <v>38440</v>
      </c>
      <c r="D662" s="45">
        <v>2005</v>
      </c>
      <c r="E662" s="36" t="s">
        <v>134</v>
      </c>
      <c r="F662" s="15" t="s">
        <v>322</v>
      </c>
      <c r="G662" s="15" t="s">
        <v>244</v>
      </c>
      <c r="H662" s="13" t="s">
        <v>258</v>
      </c>
      <c r="I662" s="13" t="s">
        <v>245</v>
      </c>
      <c r="J662" s="13"/>
      <c r="K662" s="13"/>
      <c r="L662" s="13"/>
      <c r="M662" s="3"/>
      <c r="N662" s="13"/>
      <c r="O662" s="13">
        <v>12500</v>
      </c>
      <c r="P662" s="13">
        <f t="shared" si="132"/>
        <v>13087.32999999998</v>
      </c>
      <c r="R662" s="13"/>
      <c r="S662" s="13">
        <f t="shared" si="130"/>
        <v>12500</v>
      </c>
      <c r="T662" s="13">
        <f t="shared" si="137"/>
        <v>12500</v>
      </c>
      <c r="U662" s="3"/>
    </row>
    <row r="663" spans="1:21" x14ac:dyDescent="0.25">
      <c r="A663" s="2">
        <v>660</v>
      </c>
      <c r="B663" s="20" t="s">
        <v>228</v>
      </c>
      <c r="C663" s="4">
        <v>38440</v>
      </c>
      <c r="D663" s="33">
        <v>2005</v>
      </c>
      <c r="E663" s="34" t="s">
        <v>75</v>
      </c>
      <c r="F663" s="2" t="s">
        <v>93</v>
      </c>
      <c r="G663" s="2" t="s">
        <v>93</v>
      </c>
      <c r="H663" s="3" t="s">
        <v>257</v>
      </c>
      <c r="K663" s="3"/>
      <c r="L663" s="3"/>
      <c r="M663" s="3"/>
      <c r="N663" s="3"/>
      <c r="O663" s="3">
        <v>-4000</v>
      </c>
      <c r="P663" s="3">
        <f t="shared" si="132"/>
        <v>9087.3299999999799</v>
      </c>
      <c r="R663" s="3"/>
      <c r="S663" s="3">
        <f t="shared" si="130"/>
        <v>-4000</v>
      </c>
      <c r="T663" s="3" t="str">
        <f t="shared" si="137"/>
        <v/>
      </c>
      <c r="U663" s="3">
        <f t="shared" ref="U663:U666" si="138">+O663</f>
        <v>-4000</v>
      </c>
    </row>
    <row r="664" spans="1:21" x14ac:dyDescent="0.25">
      <c r="A664" s="2">
        <v>661</v>
      </c>
      <c r="B664" s="20" t="s">
        <v>228</v>
      </c>
      <c r="C664" s="4">
        <v>38456</v>
      </c>
      <c r="D664" s="33">
        <v>2005</v>
      </c>
      <c r="E664" s="34" t="s">
        <v>75</v>
      </c>
      <c r="F664" s="2" t="s">
        <v>93</v>
      </c>
      <c r="G664" s="2" t="s">
        <v>93</v>
      </c>
      <c r="H664" s="3"/>
      <c r="K664" s="3"/>
      <c r="L664" s="3"/>
      <c r="M664" s="3"/>
      <c r="N664" s="3"/>
      <c r="O664" s="3">
        <v>-4000</v>
      </c>
      <c r="P664" s="3">
        <f t="shared" si="132"/>
        <v>5087.3299999999799</v>
      </c>
      <c r="R664" s="3"/>
      <c r="S664" s="3">
        <f t="shared" si="130"/>
        <v>-4000</v>
      </c>
      <c r="T664" s="3" t="str">
        <f t="shared" si="137"/>
        <v/>
      </c>
      <c r="U664" s="3">
        <f t="shared" si="138"/>
        <v>-4000</v>
      </c>
    </row>
    <row r="665" spans="1:21" x14ac:dyDescent="0.25">
      <c r="A665" s="2">
        <v>662</v>
      </c>
      <c r="B665" s="20" t="s">
        <v>228</v>
      </c>
      <c r="C665" s="4">
        <v>38457</v>
      </c>
      <c r="D665" s="33">
        <v>2005</v>
      </c>
      <c r="E665" s="34" t="s">
        <v>75</v>
      </c>
      <c r="F665" s="2" t="s">
        <v>93</v>
      </c>
      <c r="G665" s="2" t="s">
        <v>93</v>
      </c>
      <c r="H665" s="3" t="s">
        <v>259</v>
      </c>
      <c r="K665" s="3"/>
      <c r="L665" s="3"/>
      <c r="M665" s="3"/>
      <c r="N665" s="3"/>
      <c r="O665" s="3">
        <v>-2000</v>
      </c>
      <c r="P665" s="3">
        <f t="shared" si="132"/>
        <v>3087.3299999999799</v>
      </c>
      <c r="R665" s="3"/>
      <c r="S665" s="3">
        <f t="shared" si="130"/>
        <v>-2000</v>
      </c>
      <c r="T665" s="3" t="str">
        <f t="shared" si="137"/>
        <v/>
      </c>
      <c r="U665" s="3">
        <f t="shared" si="138"/>
        <v>-2000</v>
      </c>
    </row>
    <row r="666" spans="1:21" x14ac:dyDescent="0.25">
      <c r="A666" s="2">
        <v>663</v>
      </c>
      <c r="B666" s="20" t="s">
        <v>228</v>
      </c>
      <c r="C666" s="4">
        <v>38477</v>
      </c>
      <c r="D666" s="33">
        <v>2005</v>
      </c>
      <c r="E666" s="34" t="s">
        <v>75</v>
      </c>
      <c r="F666" s="2" t="s">
        <v>93</v>
      </c>
      <c r="G666" s="2" t="s">
        <v>93</v>
      </c>
      <c r="H666" s="3" t="s">
        <v>260</v>
      </c>
      <c r="K666" s="3"/>
      <c r="L666" s="3"/>
      <c r="M666" s="3"/>
      <c r="N666" s="3"/>
      <c r="O666" s="3">
        <v>-2000</v>
      </c>
      <c r="P666" s="3">
        <f t="shared" si="132"/>
        <v>1087.3299999999799</v>
      </c>
      <c r="R666" s="3"/>
      <c r="S666" s="3">
        <f t="shared" si="130"/>
        <v>-2000</v>
      </c>
      <c r="T666" s="3" t="str">
        <f t="shared" si="137"/>
        <v/>
      </c>
      <c r="U666" s="3">
        <f t="shared" si="138"/>
        <v>-2000</v>
      </c>
    </row>
    <row r="667" spans="1:21" x14ac:dyDescent="0.25">
      <c r="A667" s="2">
        <v>664</v>
      </c>
      <c r="B667" s="20" t="s">
        <v>228</v>
      </c>
      <c r="C667" s="4">
        <v>38496</v>
      </c>
      <c r="D667" s="33">
        <v>2005</v>
      </c>
      <c r="E667" s="34" t="s">
        <v>237</v>
      </c>
      <c r="F667" s="2" t="s">
        <v>325</v>
      </c>
      <c r="G667" s="15" t="s">
        <v>337</v>
      </c>
      <c r="H667" s="15" t="s">
        <v>231</v>
      </c>
      <c r="I667" s="15" t="s">
        <v>176</v>
      </c>
      <c r="J667" s="15"/>
      <c r="K667" s="13"/>
      <c r="L667" s="13"/>
      <c r="M667" s="13"/>
      <c r="N667" s="13"/>
      <c r="O667" s="13">
        <v>15000</v>
      </c>
      <c r="P667" s="3">
        <f t="shared" si="132"/>
        <v>16087.32999999998</v>
      </c>
      <c r="R667" s="3"/>
      <c r="S667" s="3">
        <f t="shared" si="130"/>
        <v>15000</v>
      </c>
      <c r="T667" s="3"/>
      <c r="U667" s="3"/>
    </row>
    <row r="668" spans="1:21" x14ac:dyDescent="0.25">
      <c r="A668" s="2">
        <v>665</v>
      </c>
      <c r="B668" s="20" t="s">
        <v>228</v>
      </c>
      <c r="C668" s="14">
        <v>38497</v>
      </c>
      <c r="D668" s="45">
        <v>2005</v>
      </c>
      <c r="E668" s="36" t="s">
        <v>134</v>
      </c>
      <c r="F668" s="15" t="s">
        <v>322</v>
      </c>
      <c r="G668" s="15" t="s">
        <v>244</v>
      </c>
      <c r="H668" s="13" t="s">
        <v>299</v>
      </c>
      <c r="I668" s="13" t="s">
        <v>252</v>
      </c>
      <c r="J668" s="13"/>
      <c r="K668" s="13"/>
      <c r="L668" s="13"/>
      <c r="M668" s="3"/>
      <c r="N668" s="13"/>
      <c r="O668" s="13">
        <v>50000</v>
      </c>
      <c r="P668" s="13">
        <f t="shared" si="132"/>
        <v>66087.329999999987</v>
      </c>
      <c r="R668" s="13"/>
      <c r="S668" s="13">
        <f t="shared" si="130"/>
        <v>50000</v>
      </c>
      <c r="T668" s="13">
        <f t="shared" ref="T668:T670" si="139">IF(S668&gt;0,S668,"")</f>
        <v>50000</v>
      </c>
      <c r="U668" s="3"/>
    </row>
    <row r="669" spans="1:21" x14ac:dyDescent="0.25">
      <c r="A669" s="2">
        <v>666</v>
      </c>
      <c r="B669" s="20" t="s">
        <v>228</v>
      </c>
      <c r="C669" s="4">
        <v>38497</v>
      </c>
      <c r="D669" s="33">
        <v>2005</v>
      </c>
      <c r="E669" s="34" t="s">
        <v>75</v>
      </c>
      <c r="F669" s="2" t="s">
        <v>93</v>
      </c>
      <c r="G669" s="2" t="s">
        <v>93</v>
      </c>
      <c r="H669" s="3" t="s">
        <v>184</v>
      </c>
      <c r="K669" s="3"/>
      <c r="L669" s="3"/>
      <c r="M669" s="3"/>
      <c r="N669" s="3"/>
      <c r="O669" s="3">
        <v>-6000</v>
      </c>
      <c r="P669" s="3">
        <f t="shared" si="132"/>
        <v>60087.329999999987</v>
      </c>
      <c r="R669" s="3"/>
      <c r="S669" s="3">
        <f t="shared" si="130"/>
        <v>-6000</v>
      </c>
      <c r="T669" s="3" t="str">
        <f t="shared" si="139"/>
        <v/>
      </c>
      <c r="U669" s="3">
        <f t="shared" ref="U669:U670" si="140">+O669</f>
        <v>-6000</v>
      </c>
    </row>
    <row r="670" spans="1:21" x14ac:dyDescent="0.25">
      <c r="A670" s="2">
        <v>667</v>
      </c>
      <c r="B670" s="20" t="s">
        <v>228</v>
      </c>
      <c r="C670" s="4">
        <v>38510</v>
      </c>
      <c r="D670" s="33">
        <v>2005</v>
      </c>
      <c r="E670" s="34" t="s">
        <v>75</v>
      </c>
      <c r="F670" s="2" t="s">
        <v>93</v>
      </c>
      <c r="G670" s="2" t="s">
        <v>93</v>
      </c>
      <c r="H670" s="3" t="s">
        <v>261</v>
      </c>
      <c r="K670" s="3"/>
      <c r="L670" s="3"/>
      <c r="M670" s="3"/>
      <c r="N670" s="3"/>
      <c r="O670" s="3">
        <v>-6000</v>
      </c>
      <c r="P670" s="3">
        <f t="shared" si="132"/>
        <v>54087.329999999987</v>
      </c>
      <c r="R670" s="3"/>
      <c r="S670" s="3">
        <f t="shared" si="130"/>
        <v>-6000</v>
      </c>
      <c r="T670" s="3" t="str">
        <f t="shared" si="139"/>
        <v/>
      </c>
      <c r="U670" s="3">
        <f t="shared" si="140"/>
        <v>-6000</v>
      </c>
    </row>
    <row r="671" spans="1:21" x14ac:dyDescent="0.25">
      <c r="A671" s="2">
        <v>668</v>
      </c>
      <c r="B671" s="20" t="s">
        <v>228</v>
      </c>
      <c r="C671" s="4">
        <v>38520</v>
      </c>
      <c r="D671" s="33">
        <v>2005</v>
      </c>
      <c r="E671" s="34" t="s">
        <v>237</v>
      </c>
      <c r="F671" s="2" t="s">
        <v>325</v>
      </c>
      <c r="G671" s="15" t="s">
        <v>337</v>
      </c>
      <c r="H671" s="15" t="s">
        <v>231</v>
      </c>
      <c r="I671" s="15" t="s">
        <v>176</v>
      </c>
      <c r="J671" s="15"/>
      <c r="K671" s="3"/>
      <c r="L671" s="3"/>
      <c r="M671" s="3"/>
      <c r="N671" s="3"/>
      <c r="O671" s="3">
        <v>-40000</v>
      </c>
      <c r="P671" s="3">
        <f t="shared" si="132"/>
        <v>14087.329999999987</v>
      </c>
      <c r="R671" s="3"/>
      <c r="S671" s="3">
        <f t="shared" si="130"/>
        <v>-40000</v>
      </c>
      <c r="T671" s="3"/>
      <c r="U671" s="3"/>
    </row>
    <row r="672" spans="1:21" x14ac:dyDescent="0.25">
      <c r="A672" s="2">
        <v>669</v>
      </c>
      <c r="B672" s="20" t="s">
        <v>228</v>
      </c>
      <c r="C672" s="4">
        <v>38520</v>
      </c>
      <c r="D672" s="33">
        <v>2005</v>
      </c>
      <c r="E672" s="34" t="s">
        <v>75</v>
      </c>
      <c r="F672" s="2" t="s">
        <v>93</v>
      </c>
      <c r="G672" s="2" t="s">
        <v>93</v>
      </c>
      <c r="H672" s="3"/>
      <c r="K672" s="3"/>
      <c r="L672" s="3"/>
      <c r="M672" s="3"/>
      <c r="N672" s="3"/>
      <c r="O672" s="3">
        <v>-5000</v>
      </c>
      <c r="P672" s="3">
        <f t="shared" si="132"/>
        <v>9087.3299999999872</v>
      </c>
      <c r="R672" s="3"/>
      <c r="S672" s="3">
        <f t="shared" si="130"/>
        <v>-5000</v>
      </c>
      <c r="T672" s="3" t="str">
        <f t="shared" ref="T672:T673" si="141">IF(S672&gt;0,S672,"")</f>
        <v/>
      </c>
      <c r="U672" s="3">
        <f t="shared" ref="U672:U673" si="142">+O672</f>
        <v>-5000</v>
      </c>
    </row>
    <row r="673" spans="1:21" x14ac:dyDescent="0.25">
      <c r="A673" s="2">
        <v>670</v>
      </c>
      <c r="B673" s="20" t="s">
        <v>228</v>
      </c>
      <c r="C673" s="4">
        <v>38583</v>
      </c>
      <c r="D673" s="33">
        <v>2005</v>
      </c>
      <c r="E673" s="34" t="s">
        <v>75</v>
      </c>
      <c r="F673" s="2" t="s">
        <v>93</v>
      </c>
      <c r="G673" s="2" t="s">
        <v>93</v>
      </c>
      <c r="H673" s="3" t="s">
        <v>259</v>
      </c>
      <c r="K673" s="3"/>
      <c r="L673" s="3"/>
      <c r="M673" s="3"/>
      <c r="N673" s="3"/>
      <c r="O673" s="3">
        <v>-6000</v>
      </c>
      <c r="P673" s="3">
        <f t="shared" si="132"/>
        <v>3087.3299999999872</v>
      </c>
      <c r="R673" s="3"/>
      <c r="S673" s="3">
        <f t="shared" si="130"/>
        <v>-6000</v>
      </c>
      <c r="T673" s="3" t="str">
        <f t="shared" si="141"/>
        <v/>
      </c>
      <c r="U673" s="3">
        <f t="shared" si="142"/>
        <v>-6000</v>
      </c>
    </row>
    <row r="674" spans="1:21" x14ac:dyDescent="0.25">
      <c r="A674" s="2">
        <v>671</v>
      </c>
      <c r="B674" s="20" t="s">
        <v>228</v>
      </c>
      <c r="C674" s="4">
        <v>38589</v>
      </c>
      <c r="D674" s="33">
        <v>2005</v>
      </c>
      <c r="E674" s="34" t="s">
        <v>237</v>
      </c>
      <c r="F674" s="2" t="s">
        <v>325</v>
      </c>
      <c r="G674" s="15" t="s">
        <v>337</v>
      </c>
      <c r="H674" s="15" t="s">
        <v>231</v>
      </c>
      <c r="I674" s="15" t="s">
        <v>176</v>
      </c>
      <c r="J674" s="15"/>
      <c r="K674" s="3"/>
      <c r="L674" s="3">
        <f t="shared" ref="L674" si="143">+L673+K674</f>
        <v>0</v>
      </c>
      <c r="M674" s="3"/>
      <c r="O674" s="3">
        <v>20000</v>
      </c>
      <c r="P674" s="3">
        <f t="shared" si="132"/>
        <v>23087.329999999987</v>
      </c>
      <c r="R674" s="3"/>
      <c r="S674" s="3">
        <f t="shared" si="130"/>
        <v>20000</v>
      </c>
      <c r="T674" s="3"/>
      <c r="U674" s="3"/>
    </row>
    <row r="675" spans="1:21" x14ac:dyDescent="0.25">
      <c r="A675" s="2">
        <v>672</v>
      </c>
      <c r="B675" s="20" t="s">
        <v>228</v>
      </c>
      <c r="C675" s="4">
        <v>38591</v>
      </c>
      <c r="D675" s="33">
        <v>2005</v>
      </c>
      <c r="E675" s="34" t="s">
        <v>75</v>
      </c>
      <c r="F675" s="2" t="s">
        <v>93</v>
      </c>
      <c r="G675" s="2" t="s">
        <v>93</v>
      </c>
      <c r="H675" s="3" t="s">
        <v>243</v>
      </c>
      <c r="I675" s="2"/>
      <c r="J675" s="2"/>
      <c r="K675" s="3"/>
      <c r="L675" s="3"/>
      <c r="M675" s="3"/>
      <c r="N675" s="3"/>
      <c r="O675" s="3">
        <v>-2000</v>
      </c>
      <c r="P675" s="3">
        <f t="shared" si="132"/>
        <v>21087.329999999987</v>
      </c>
      <c r="R675" s="3"/>
      <c r="S675" s="3">
        <f t="shared" si="130"/>
        <v>-2000</v>
      </c>
      <c r="T675" s="3" t="str">
        <f t="shared" ref="T675:T676" si="144">IF(S675&gt;0,S675,"")</f>
        <v/>
      </c>
      <c r="U675" s="3">
        <f t="shared" ref="U675:U676" si="145">+O675</f>
        <v>-2000</v>
      </c>
    </row>
    <row r="676" spans="1:21" x14ac:dyDescent="0.25">
      <c r="A676" s="2">
        <v>673</v>
      </c>
      <c r="B676" s="20" t="s">
        <v>228</v>
      </c>
      <c r="C676" s="4">
        <v>38594</v>
      </c>
      <c r="D676" s="33">
        <v>2005</v>
      </c>
      <c r="E676" s="34" t="s">
        <v>75</v>
      </c>
      <c r="F676" s="2" t="s">
        <v>93</v>
      </c>
      <c r="G676" s="2" t="s">
        <v>93</v>
      </c>
      <c r="I676" s="2"/>
      <c r="J676" s="2"/>
      <c r="O676" s="3">
        <v>-15000</v>
      </c>
      <c r="P676" s="3">
        <f t="shared" si="132"/>
        <v>6087.3299999999872</v>
      </c>
      <c r="R676" s="3"/>
      <c r="S676" s="3">
        <f t="shared" si="130"/>
        <v>-15000</v>
      </c>
      <c r="T676" s="3" t="str">
        <f t="shared" si="144"/>
        <v/>
      </c>
      <c r="U676" s="3">
        <f t="shared" si="145"/>
        <v>-15000</v>
      </c>
    </row>
    <row r="677" spans="1:21" x14ac:dyDescent="0.25">
      <c r="A677" s="2">
        <v>674</v>
      </c>
      <c r="B677" s="20" t="s">
        <v>228</v>
      </c>
      <c r="C677" s="4">
        <v>38608</v>
      </c>
      <c r="D677" s="33">
        <v>2005</v>
      </c>
      <c r="E677" s="34" t="s">
        <v>237</v>
      </c>
      <c r="F677" s="2" t="s">
        <v>325</v>
      </c>
      <c r="G677" s="15" t="s">
        <v>337</v>
      </c>
      <c r="H677" s="15" t="s">
        <v>231</v>
      </c>
      <c r="I677" s="15" t="s">
        <v>176</v>
      </c>
      <c r="J677" s="15"/>
      <c r="K677" s="3"/>
      <c r="L677" s="3">
        <f>+L673+K677</f>
        <v>0</v>
      </c>
      <c r="M677" s="3"/>
      <c r="O677" s="3">
        <v>6000</v>
      </c>
      <c r="P677" s="3">
        <f t="shared" si="132"/>
        <v>12087.329999999987</v>
      </c>
      <c r="R677" s="3"/>
      <c r="S677" s="3">
        <f t="shared" si="130"/>
        <v>6000</v>
      </c>
      <c r="T677" s="3"/>
      <c r="U677" s="3"/>
    </row>
    <row r="678" spans="1:21" x14ac:dyDescent="0.25">
      <c r="A678" s="2">
        <v>675</v>
      </c>
      <c r="B678" s="20" t="s">
        <v>228</v>
      </c>
      <c r="C678" s="4">
        <v>38610</v>
      </c>
      <c r="D678" s="33">
        <v>2005</v>
      </c>
      <c r="E678" s="34" t="s">
        <v>75</v>
      </c>
      <c r="F678" s="2" t="s">
        <v>93</v>
      </c>
      <c r="G678" s="2" t="s">
        <v>93</v>
      </c>
      <c r="H678" s="3"/>
      <c r="K678" s="3"/>
      <c r="L678" s="3"/>
      <c r="M678" s="3"/>
      <c r="N678" s="3"/>
      <c r="O678" s="3">
        <v>-6000</v>
      </c>
      <c r="P678" s="3">
        <f t="shared" si="132"/>
        <v>6087.3299999999872</v>
      </c>
      <c r="R678" s="3"/>
      <c r="S678" s="3">
        <f t="shared" si="130"/>
        <v>-6000</v>
      </c>
      <c r="T678" s="3" t="str">
        <f t="shared" ref="T678:T704" si="146">IF(S678&gt;0,S678,"")</f>
        <v/>
      </c>
      <c r="U678" s="3">
        <f t="shared" ref="U678:U679" si="147">+O678</f>
        <v>-6000</v>
      </c>
    </row>
    <row r="679" spans="1:21" x14ac:dyDescent="0.25">
      <c r="A679" s="2">
        <v>676</v>
      </c>
      <c r="B679" s="20" t="s">
        <v>228</v>
      </c>
      <c r="C679" s="4">
        <v>38645</v>
      </c>
      <c r="D679" s="33">
        <v>2005</v>
      </c>
      <c r="E679" s="34" t="s">
        <v>75</v>
      </c>
      <c r="F679" s="2" t="s">
        <v>93</v>
      </c>
      <c r="G679" s="2" t="s">
        <v>93</v>
      </c>
      <c r="H679" s="3"/>
      <c r="K679" s="3"/>
      <c r="L679" s="3">
        <f>+L675+K679</f>
        <v>0</v>
      </c>
      <c r="M679" s="3"/>
      <c r="O679" s="3">
        <v>-5000</v>
      </c>
      <c r="P679" s="3">
        <f t="shared" si="132"/>
        <v>1087.3299999999872</v>
      </c>
      <c r="R679" s="3"/>
      <c r="S679" s="3">
        <f t="shared" si="130"/>
        <v>-5000</v>
      </c>
      <c r="T679" s="3" t="str">
        <f t="shared" si="146"/>
        <v/>
      </c>
      <c r="U679" s="3">
        <f t="shared" si="147"/>
        <v>-5000</v>
      </c>
    </row>
    <row r="680" spans="1:21" x14ac:dyDescent="0.25">
      <c r="A680" s="2">
        <v>677</v>
      </c>
      <c r="B680" s="20" t="s">
        <v>228</v>
      </c>
      <c r="C680" s="4">
        <v>38717</v>
      </c>
      <c r="D680" s="33">
        <v>2005</v>
      </c>
      <c r="E680" s="34" t="s">
        <v>196</v>
      </c>
      <c r="F680" s="2" t="s">
        <v>76</v>
      </c>
      <c r="G680" s="2" t="s">
        <v>76</v>
      </c>
      <c r="H680" s="3"/>
      <c r="K680" s="3"/>
      <c r="L680" s="3"/>
      <c r="M680" s="3"/>
      <c r="N680" s="3"/>
      <c r="O680" s="3">
        <v>94.52</v>
      </c>
      <c r="P680" s="3">
        <f t="shared" si="132"/>
        <v>1181.8499999999872</v>
      </c>
      <c r="R680" s="3"/>
      <c r="S680" s="3">
        <f t="shared" si="130"/>
        <v>94.52</v>
      </c>
      <c r="T680" s="3"/>
      <c r="U680" s="3"/>
    </row>
    <row r="681" spans="1:21" x14ac:dyDescent="0.25">
      <c r="A681" s="2">
        <v>678</v>
      </c>
      <c r="B681" s="20" t="s">
        <v>228</v>
      </c>
      <c r="C681" s="14">
        <v>38804</v>
      </c>
      <c r="D681" s="45">
        <v>2006</v>
      </c>
      <c r="E681" s="36" t="s">
        <v>134</v>
      </c>
      <c r="F681" s="15" t="s">
        <v>322</v>
      </c>
      <c r="G681" s="15" t="s">
        <v>244</v>
      </c>
      <c r="H681" s="13" t="s">
        <v>300</v>
      </c>
      <c r="I681" s="13" t="s">
        <v>245</v>
      </c>
      <c r="J681" s="13"/>
      <c r="K681" s="13"/>
      <c r="L681" s="13"/>
      <c r="M681" s="3"/>
      <c r="N681" s="13"/>
      <c r="O681" s="13">
        <v>10000</v>
      </c>
      <c r="P681" s="13">
        <f t="shared" si="132"/>
        <v>11181.849999999988</v>
      </c>
      <c r="R681" s="13"/>
      <c r="S681" s="13">
        <f t="shared" si="130"/>
        <v>10000</v>
      </c>
      <c r="T681" s="13">
        <f t="shared" si="146"/>
        <v>10000</v>
      </c>
      <c r="U681" s="3"/>
    </row>
    <row r="682" spans="1:21" x14ac:dyDescent="0.25">
      <c r="A682" s="2">
        <v>679</v>
      </c>
      <c r="B682" s="20" t="s">
        <v>228</v>
      </c>
      <c r="C682" s="4">
        <v>38804</v>
      </c>
      <c r="D682" s="33">
        <v>2006</v>
      </c>
      <c r="E682" s="34" t="s">
        <v>75</v>
      </c>
      <c r="F682" s="2" t="s">
        <v>93</v>
      </c>
      <c r="G682" s="2" t="s">
        <v>93</v>
      </c>
      <c r="H682" s="3" t="s">
        <v>92</v>
      </c>
      <c r="K682" s="3"/>
      <c r="L682" s="3"/>
      <c r="M682" s="3"/>
      <c r="N682" s="3"/>
      <c r="O682" s="3">
        <v>-6000</v>
      </c>
      <c r="P682" s="3">
        <f t="shared" si="132"/>
        <v>5181.8499999999876</v>
      </c>
      <c r="R682" s="3"/>
      <c r="S682" s="3">
        <f t="shared" si="130"/>
        <v>-6000</v>
      </c>
      <c r="T682" s="3" t="str">
        <f t="shared" si="146"/>
        <v/>
      </c>
      <c r="U682" s="3">
        <f t="shared" ref="U682:U683" si="148">+O682</f>
        <v>-6000</v>
      </c>
    </row>
    <row r="683" spans="1:21" x14ac:dyDescent="0.25">
      <c r="A683" s="2">
        <v>680</v>
      </c>
      <c r="B683" s="20" t="s">
        <v>228</v>
      </c>
      <c r="C683" s="4">
        <v>38825</v>
      </c>
      <c r="D683" s="33">
        <v>2006</v>
      </c>
      <c r="E683" s="34" t="s">
        <v>75</v>
      </c>
      <c r="F683" s="2" t="s">
        <v>93</v>
      </c>
      <c r="G683" s="2" t="s">
        <v>93</v>
      </c>
      <c r="H683" s="3" t="s">
        <v>262</v>
      </c>
      <c r="K683" s="3"/>
      <c r="L683" s="3"/>
      <c r="M683" s="3"/>
      <c r="N683" s="3"/>
      <c r="O683" s="3">
        <v>-2500</v>
      </c>
      <c r="P683" s="3">
        <f t="shared" si="132"/>
        <v>2681.8499999999876</v>
      </c>
      <c r="R683" s="3"/>
      <c r="S683" s="3">
        <f t="shared" si="130"/>
        <v>-2500</v>
      </c>
      <c r="T683" s="3" t="str">
        <f t="shared" si="146"/>
        <v/>
      </c>
      <c r="U683" s="3">
        <f t="shared" si="148"/>
        <v>-2500</v>
      </c>
    </row>
    <row r="684" spans="1:21" x14ac:dyDescent="0.25">
      <c r="A684" s="2">
        <v>681</v>
      </c>
      <c r="B684" s="20" t="s">
        <v>228</v>
      </c>
      <c r="C684" s="4">
        <v>39082</v>
      </c>
      <c r="D684" s="33">
        <v>2006</v>
      </c>
      <c r="E684" s="34" t="s">
        <v>196</v>
      </c>
      <c r="F684" s="2" t="s">
        <v>76</v>
      </c>
      <c r="G684" s="2" t="s">
        <v>76</v>
      </c>
      <c r="H684" s="3"/>
      <c r="K684" s="3"/>
      <c r="L684" s="3"/>
      <c r="M684" s="3"/>
      <c r="N684" s="3"/>
      <c r="O684" s="3">
        <v>34.65</v>
      </c>
      <c r="P684" s="3">
        <f t="shared" si="132"/>
        <v>2716.4999999999877</v>
      </c>
      <c r="R684" s="3"/>
      <c r="S684" s="3">
        <f t="shared" si="130"/>
        <v>34.65</v>
      </c>
      <c r="T684" s="3"/>
      <c r="U684" s="3"/>
    </row>
    <row r="685" spans="1:21" x14ac:dyDescent="0.25">
      <c r="A685" s="2">
        <v>682</v>
      </c>
      <c r="B685" s="20" t="s">
        <v>228</v>
      </c>
      <c r="C685" s="4">
        <v>39447</v>
      </c>
      <c r="D685" s="33">
        <v>2007</v>
      </c>
      <c r="E685" s="34" t="s">
        <v>196</v>
      </c>
      <c r="F685" s="2" t="s">
        <v>76</v>
      </c>
      <c r="G685" s="2" t="s">
        <v>76</v>
      </c>
      <c r="H685" s="3"/>
      <c r="K685" s="3"/>
      <c r="L685" s="3"/>
      <c r="M685" s="3"/>
      <c r="N685" s="3"/>
      <c r="O685" s="3">
        <v>43.61</v>
      </c>
      <c r="P685" s="3">
        <f t="shared" si="132"/>
        <v>2760.1099999999878</v>
      </c>
      <c r="R685" s="3"/>
      <c r="S685" s="3">
        <f t="shared" si="130"/>
        <v>43.61</v>
      </c>
      <c r="T685" s="3"/>
      <c r="U685" s="3"/>
    </row>
    <row r="686" spans="1:21" x14ac:dyDescent="0.25">
      <c r="A686" s="2">
        <v>683</v>
      </c>
      <c r="B686" s="20" t="s">
        <v>228</v>
      </c>
      <c r="C686" s="4">
        <v>39493</v>
      </c>
      <c r="D686" s="33">
        <v>2008</v>
      </c>
      <c r="E686" s="34" t="s">
        <v>75</v>
      </c>
      <c r="F686" s="2" t="s">
        <v>93</v>
      </c>
      <c r="G686" s="2" t="s">
        <v>93</v>
      </c>
      <c r="H686" s="3" t="s">
        <v>250</v>
      </c>
      <c r="K686" s="3"/>
      <c r="L686" s="3"/>
      <c r="M686" s="3"/>
      <c r="N686" s="3"/>
      <c r="O686" s="3">
        <v>-2500</v>
      </c>
      <c r="P686" s="3">
        <f t="shared" si="132"/>
        <v>260.10999999998785</v>
      </c>
      <c r="R686" s="3"/>
      <c r="S686" s="3">
        <f t="shared" si="130"/>
        <v>-2500</v>
      </c>
      <c r="T686" s="3" t="str">
        <f t="shared" si="146"/>
        <v/>
      </c>
      <c r="U686" s="3">
        <f>+O686</f>
        <v>-2500</v>
      </c>
    </row>
    <row r="687" spans="1:21" x14ac:dyDescent="0.25">
      <c r="A687" s="2">
        <v>684</v>
      </c>
      <c r="B687" s="20" t="s">
        <v>228</v>
      </c>
      <c r="C687" s="14">
        <v>39515</v>
      </c>
      <c r="D687" s="45">
        <v>2008</v>
      </c>
      <c r="E687" s="36" t="s">
        <v>134</v>
      </c>
      <c r="F687" s="15" t="s">
        <v>322</v>
      </c>
      <c r="G687" s="15" t="s">
        <v>244</v>
      </c>
      <c r="H687" s="13" t="s">
        <v>301</v>
      </c>
      <c r="I687" s="13" t="s">
        <v>263</v>
      </c>
      <c r="J687" s="13"/>
      <c r="K687" s="13"/>
      <c r="L687" s="13"/>
      <c r="M687" s="3"/>
      <c r="N687" s="13"/>
      <c r="O687" s="13">
        <v>20000</v>
      </c>
      <c r="P687" s="13">
        <f t="shared" si="132"/>
        <v>20260.109999999986</v>
      </c>
      <c r="R687" s="13"/>
      <c r="S687" s="13">
        <f t="shared" si="130"/>
        <v>20000</v>
      </c>
      <c r="T687" s="13">
        <f t="shared" si="146"/>
        <v>20000</v>
      </c>
      <c r="U687" s="3"/>
    </row>
    <row r="688" spans="1:21" x14ac:dyDescent="0.25">
      <c r="A688" s="2">
        <v>685</v>
      </c>
      <c r="B688" s="20" t="s">
        <v>228</v>
      </c>
      <c r="C688" s="4">
        <v>39517</v>
      </c>
      <c r="D688" s="33">
        <v>2008</v>
      </c>
      <c r="E688" s="34" t="s">
        <v>75</v>
      </c>
      <c r="F688" s="2" t="s">
        <v>93</v>
      </c>
      <c r="G688" s="2" t="s">
        <v>93</v>
      </c>
      <c r="H688" s="3" t="s">
        <v>260</v>
      </c>
      <c r="K688" s="3"/>
      <c r="L688" s="3"/>
      <c r="M688" s="3"/>
      <c r="N688" s="3"/>
      <c r="O688" s="3">
        <v>-5000</v>
      </c>
      <c r="P688" s="3">
        <f t="shared" si="132"/>
        <v>15260.109999999986</v>
      </c>
      <c r="R688" s="3"/>
      <c r="S688" s="3">
        <f t="shared" si="130"/>
        <v>-5000</v>
      </c>
      <c r="T688" s="3" t="str">
        <f t="shared" si="146"/>
        <v/>
      </c>
      <c r="U688" s="3">
        <f t="shared" ref="U688:U690" si="149">+O688</f>
        <v>-5000</v>
      </c>
    </row>
    <row r="689" spans="1:21" x14ac:dyDescent="0.25">
      <c r="A689" s="2">
        <v>686</v>
      </c>
      <c r="B689" s="20" t="s">
        <v>228</v>
      </c>
      <c r="C689" s="4">
        <v>39520</v>
      </c>
      <c r="D689" s="33">
        <v>2008</v>
      </c>
      <c r="E689" s="34" t="s">
        <v>75</v>
      </c>
      <c r="F689" s="2" t="s">
        <v>93</v>
      </c>
      <c r="G689" s="2" t="s">
        <v>93</v>
      </c>
      <c r="H689" s="3"/>
      <c r="K689" s="3"/>
      <c r="L689" s="3"/>
      <c r="M689" s="3"/>
      <c r="N689" s="3"/>
      <c r="O689" s="3">
        <v>-5000</v>
      </c>
      <c r="P689" s="3">
        <f t="shared" si="132"/>
        <v>10260.109999999986</v>
      </c>
      <c r="R689" s="3"/>
      <c r="S689" s="3">
        <f t="shared" si="130"/>
        <v>-5000</v>
      </c>
      <c r="T689" s="3" t="str">
        <f t="shared" si="146"/>
        <v/>
      </c>
      <c r="U689" s="3">
        <f t="shared" si="149"/>
        <v>-5000</v>
      </c>
    </row>
    <row r="690" spans="1:21" x14ac:dyDescent="0.25">
      <c r="A690" s="2">
        <v>687</v>
      </c>
      <c r="B690" s="20" t="s">
        <v>228</v>
      </c>
      <c r="C690" s="4">
        <v>39528</v>
      </c>
      <c r="D690" s="33">
        <v>2008</v>
      </c>
      <c r="E690" s="34" t="s">
        <v>75</v>
      </c>
      <c r="F690" s="2" t="s">
        <v>93</v>
      </c>
      <c r="G690" s="2" t="s">
        <v>93</v>
      </c>
      <c r="H690" s="3" t="s">
        <v>264</v>
      </c>
      <c r="K690" s="3"/>
      <c r="L690" s="3"/>
      <c r="M690" s="3"/>
      <c r="N690" s="3"/>
      <c r="O690" s="3">
        <v>-7000</v>
      </c>
      <c r="P690" s="3">
        <f t="shared" si="132"/>
        <v>3260.109999999986</v>
      </c>
      <c r="R690" s="3"/>
      <c r="S690" s="3">
        <f t="shared" si="130"/>
        <v>-7000</v>
      </c>
      <c r="T690" s="3" t="str">
        <f t="shared" si="146"/>
        <v/>
      </c>
      <c r="U690" s="3">
        <f t="shared" si="149"/>
        <v>-7000</v>
      </c>
    </row>
    <row r="691" spans="1:21" x14ac:dyDescent="0.25">
      <c r="A691" s="2">
        <v>688</v>
      </c>
      <c r="B691" s="20" t="s">
        <v>228</v>
      </c>
      <c r="C691" s="14">
        <v>39585</v>
      </c>
      <c r="D691" s="45">
        <v>2008</v>
      </c>
      <c r="E691" s="36" t="s">
        <v>134</v>
      </c>
      <c r="F691" s="15" t="s">
        <v>322</v>
      </c>
      <c r="G691" s="15" t="s">
        <v>244</v>
      </c>
      <c r="H691" s="13" t="s">
        <v>302</v>
      </c>
      <c r="I691" s="13" t="s">
        <v>263</v>
      </c>
      <c r="J691" s="13"/>
      <c r="K691" s="13"/>
      <c r="L691" s="13"/>
      <c r="M691" s="3"/>
      <c r="N691" s="13"/>
      <c r="O691" s="13">
        <v>15000</v>
      </c>
      <c r="P691" s="13">
        <f t="shared" si="132"/>
        <v>18260.109999999986</v>
      </c>
      <c r="R691" s="13"/>
      <c r="S691" s="13">
        <f t="shared" si="130"/>
        <v>15000</v>
      </c>
      <c r="T691" s="13">
        <f t="shared" si="146"/>
        <v>15000</v>
      </c>
      <c r="U691" s="3"/>
    </row>
    <row r="692" spans="1:21" x14ac:dyDescent="0.25">
      <c r="A692" s="2">
        <v>689</v>
      </c>
      <c r="B692" s="20" t="s">
        <v>228</v>
      </c>
      <c r="C692" s="4">
        <v>39590</v>
      </c>
      <c r="D692" s="33">
        <v>2008</v>
      </c>
      <c r="E692" s="34" t="s">
        <v>75</v>
      </c>
      <c r="F692" s="2" t="s">
        <v>93</v>
      </c>
      <c r="G692" s="2" t="s">
        <v>93</v>
      </c>
      <c r="H692" s="3"/>
      <c r="K692" s="3"/>
      <c r="L692" s="3"/>
      <c r="M692" s="3"/>
      <c r="N692" s="3"/>
      <c r="O692" s="3">
        <v>-3000</v>
      </c>
      <c r="P692" s="3">
        <f t="shared" si="132"/>
        <v>15260.109999999986</v>
      </c>
      <c r="R692" s="3"/>
      <c r="S692" s="3">
        <f t="shared" si="130"/>
        <v>-3000</v>
      </c>
      <c r="T692" s="3" t="str">
        <f t="shared" si="146"/>
        <v/>
      </c>
      <c r="U692" s="3">
        <f t="shared" ref="U692:U696" si="150">+O692</f>
        <v>-3000</v>
      </c>
    </row>
    <row r="693" spans="1:21" x14ac:dyDescent="0.25">
      <c r="A693" s="2">
        <v>690</v>
      </c>
      <c r="B693" s="20" t="s">
        <v>228</v>
      </c>
      <c r="C693" s="4">
        <v>39596</v>
      </c>
      <c r="D693" s="33">
        <v>2008</v>
      </c>
      <c r="E693" s="34" t="s">
        <v>75</v>
      </c>
      <c r="F693" s="2" t="s">
        <v>93</v>
      </c>
      <c r="G693" s="2" t="s">
        <v>93</v>
      </c>
      <c r="H693" s="3"/>
      <c r="K693" s="3"/>
      <c r="L693" s="3"/>
      <c r="M693" s="3"/>
      <c r="N693" s="3"/>
      <c r="O693" s="3">
        <v>-4000</v>
      </c>
      <c r="P693" s="3">
        <f t="shared" si="132"/>
        <v>11260.109999999986</v>
      </c>
      <c r="R693" s="3"/>
      <c r="S693" s="3">
        <f t="shared" si="130"/>
        <v>-4000</v>
      </c>
      <c r="T693" s="3" t="str">
        <f t="shared" si="146"/>
        <v/>
      </c>
      <c r="U693" s="3">
        <f t="shared" si="150"/>
        <v>-4000</v>
      </c>
    </row>
    <row r="694" spans="1:21" x14ac:dyDescent="0.25">
      <c r="A694" s="2">
        <v>691</v>
      </c>
      <c r="B694" s="20" t="s">
        <v>228</v>
      </c>
      <c r="C694" s="4">
        <v>39605</v>
      </c>
      <c r="D694" s="33">
        <v>2008</v>
      </c>
      <c r="E694" s="34" t="s">
        <v>75</v>
      </c>
      <c r="F694" s="2" t="s">
        <v>93</v>
      </c>
      <c r="G694" s="2" t="s">
        <v>93</v>
      </c>
      <c r="H694" s="3"/>
      <c r="K694" s="3"/>
      <c r="L694" s="3"/>
      <c r="M694" s="3"/>
      <c r="N694" s="3"/>
      <c r="O694" s="3">
        <v>-4000</v>
      </c>
      <c r="P694" s="3">
        <f t="shared" si="132"/>
        <v>7260.109999999986</v>
      </c>
      <c r="R694" s="3"/>
      <c r="S694" s="3">
        <f t="shared" si="130"/>
        <v>-4000</v>
      </c>
      <c r="T694" s="3" t="str">
        <f t="shared" si="146"/>
        <v/>
      </c>
      <c r="U694" s="3">
        <f t="shared" si="150"/>
        <v>-4000</v>
      </c>
    </row>
    <row r="695" spans="1:21" x14ac:dyDescent="0.25">
      <c r="A695" s="2">
        <v>692</v>
      </c>
      <c r="B695" s="20" t="s">
        <v>228</v>
      </c>
      <c r="C695" s="4">
        <v>39612</v>
      </c>
      <c r="D695" s="33">
        <v>2008</v>
      </c>
      <c r="E695" s="34" t="s">
        <v>75</v>
      </c>
      <c r="F695" s="2" t="s">
        <v>93</v>
      </c>
      <c r="G695" s="2" t="s">
        <v>93</v>
      </c>
      <c r="H695" s="3"/>
      <c r="K695" s="3"/>
      <c r="L695" s="3"/>
      <c r="M695" s="3"/>
      <c r="N695" s="3"/>
      <c r="O695" s="3">
        <v>-3000</v>
      </c>
      <c r="P695" s="3">
        <f t="shared" si="132"/>
        <v>4260.109999999986</v>
      </c>
      <c r="R695" s="3"/>
      <c r="S695" s="3">
        <f t="shared" si="130"/>
        <v>-3000</v>
      </c>
      <c r="T695" s="3" t="str">
        <f t="shared" si="146"/>
        <v/>
      </c>
      <c r="U695" s="3">
        <f t="shared" si="150"/>
        <v>-3000</v>
      </c>
    </row>
    <row r="696" spans="1:21" x14ac:dyDescent="0.25">
      <c r="A696" s="2">
        <v>693</v>
      </c>
      <c r="B696" s="20" t="s">
        <v>228</v>
      </c>
      <c r="C696" s="4">
        <v>39625</v>
      </c>
      <c r="D696" s="33">
        <v>2008</v>
      </c>
      <c r="E696" s="34" t="s">
        <v>75</v>
      </c>
      <c r="F696" s="2" t="s">
        <v>93</v>
      </c>
      <c r="G696" s="2" t="s">
        <v>93</v>
      </c>
      <c r="H696" s="3" t="s">
        <v>265</v>
      </c>
      <c r="K696" s="3"/>
      <c r="L696" s="3"/>
      <c r="M696" s="3"/>
      <c r="N696" s="3"/>
      <c r="O696" s="3">
        <v>-1500</v>
      </c>
      <c r="P696" s="3">
        <f t="shared" si="132"/>
        <v>2760.109999999986</v>
      </c>
      <c r="R696" s="3"/>
      <c r="S696" s="3">
        <f t="shared" si="130"/>
        <v>-1500</v>
      </c>
      <c r="T696" s="3" t="str">
        <f t="shared" si="146"/>
        <v/>
      </c>
      <c r="U696" s="3">
        <f t="shared" si="150"/>
        <v>-1500</v>
      </c>
    </row>
    <row r="697" spans="1:21" x14ac:dyDescent="0.25">
      <c r="A697" s="2">
        <v>694</v>
      </c>
      <c r="B697" s="20" t="s">
        <v>228</v>
      </c>
      <c r="C697" s="4">
        <v>39813</v>
      </c>
      <c r="D697" s="33">
        <v>2008</v>
      </c>
      <c r="E697" s="34" t="s">
        <v>76</v>
      </c>
      <c r="F697" s="2" t="s">
        <v>76</v>
      </c>
      <c r="G697" s="2" t="s">
        <v>76</v>
      </c>
      <c r="H697" s="3"/>
      <c r="K697" s="3"/>
      <c r="L697" s="3"/>
      <c r="M697" s="3"/>
      <c r="N697" s="3"/>
      <c r="O697" s="3">
        <v>49.81</v>
      </c>
      <c r="P697" s="3">
        <f t="shared" si="132"/>
        <v>2809.919999999986</v>
      </c>
      <c r="R697" s="3"/>
      <c r="S697" s="3">
        <f t="shared" si="130"/>
        <v>49.81</v>
      </c>
      <c r="T697" s="3"/>
      <c r="U697" s="3"/>
    </row>
    <row r="698" spans="1:21" x14ac:dyDescent="0.25">
      <c r="A698" s="2">
        <v>695</v>
      </c>
      <c r="B698" s="20" t="s">
        <v>228</v>
      </c>
      <c r="C698" s="4">
        <v>39835</v>
      </c>
      <c r="D698" s="33">
        <v>2009</v>
      </c>
      <c r="E698" s="34" t="s">
        <v>75</v>
      </c>
      <c r="F698" s="2" t="s">
        <v>93</v>
      </c>
      <c r="G698" s="2" t="s">
        <v>93</v>
      </c>
      <c r="H698" s="3"/>
      <c r="K698" s="3"/>
      <c r="L698" s="3"/>
      <c r="M698" s="3"/>
      <c r="N698" s="3"/>
      <c r="O698" s="3">
        <v>-2500</v>
      </c>
      <c r="P698" s="3">
        <f t="shared" si="132"/>
        <v>309.91999999998598</v>
      </c>
      <c r="R698" s="3"/>
      <c r="S698" s="3">
        <f t="shared" si="130"/>
        <v>-2500</v>
      </c>
      <c r="T698" s="3"/>
      <c r="U698" s="3">
        <f>+O698</f>
        <v>-2500</v>
      </c>
    </row>
    <row r="699" spans="1:21" x14ac:dyDescent="0.25">
      <c r="A699" s="2">
        <v>696</v>
      </c>
      <c r="B699" s="20" t="s">
        <v>228</v>
      </c>
      <c r="C699" s="4">
        <v>40178</v>
      </c>
      <c r="D699" s="33">
        <v>2009</v>
      </c>
      <c r="E699" s="34" t="s">
        <v>76</v>
      </c>
      <c r="F699" s="2" t="s">
        <v>76</v>
      </c>
      <c r="G699" s="2" t="s">
        <v>76</v>
      </c>
      <c r="H699" s="3"/>
      <c r="K699" s="3"/>
      <c r="L699" s="3"/>
      <c r="M699" s="3"/>
      <c r="N699" s="3"/>
      <c r="O699" s="3">
        <v>0.12</v>
      </c>
      <c r="P699" s="3">
        <f t="shared" si="132"/>
        <v>310.03999999998598</v>
      </c>
      <c r="R699" s="3"/>
      <c r="S699" s="3">
        <f t="shared" si="130"/>
        <v>0.12</v>
      </c>
      <c r="T699" s="3"/>
      <c r="U699" s="3"/>
    </row>
    <row r="700" spans="1:21" x14ac:dyDescent="0.25">
      <c r="A700" s="2">
        <v>697</v>
      </c>
      <c r="B700" s="20" t="s">
        <v>228</v>
      </c>
      <c r="C700" s="4">
        <v>40543</v>
      </c>
      <c r="D700" s="33">
        <v>2010</v>
      </c>
      <c r="E700" s="34" t="s">
        <v>76</v>
      </c>
      <c r="F700" s="2" t="s">
        <v>76</v>
      </c>
      <c r="G700" s="2" t="s">
        <v>76</v>
      </c>
      <c r="H700" s="3"/>
      <c r="K700" s="3"/>
      <c r="L700" s="3"/>
      <c r="M700" s="3"/>
      <c r="N700" s="3"/>
      <c r="O700" s="3">
        <v>1.04</v>
      </c>
      <c r="P700" s="3">
        <f t="shared" si="132"/>
        <v>311.079999999986</v>
      </c>
      <c r="R700" s="3"/>
      <c r="S700" s="3">
        <f t="shared" si="130"/>
        <v>1.04</v>
      </c>
      <c r="T700" s="3"/>
      <c r="U700" s="3"/>
    </row>
    <row r="701" spans="1:21" x14ac:dyDescent="0.25">
      <c r="A701" s="2">
        <v>698</v>
      </c>
      <c r="B701" s="20" t="s">
        <v>228</v>
      </c>
      <c r="C701" s="4">
        <v>40908</v>
      </c>
      <c r="D701" s="33">
        <v>2011</v>
      </c>
      <c r="E701" s="34" t="s">
        <v>76</v>
      </c>
      <c r="F701" s="2" t="s">
        <v>76</v>
      </c>
      <c r="G701" s="2" t="s">
        <v>76</v>
      </c>
      <c r="H701" s="3"/>
      <c r="K701" s="3"/>
      <c r="L701" s="3"/>
      <c r="M701" s="3"/>
      <c r="N701" s="3"/>
      <c r="O701" s="3">
        <v>0.99</v>
      </c>
      <c r="P701" s="3">
        <f t="shared" si="132"/>
        <v>312.06999999998601</v>
      </c>
      <c r="R701" s="3"/>
      <c r="S701" s="3">
        <f t="shared" si="130"/>
        <v>0.99</v>
      </c>
      <c r="T701" s="3"/>
      <c r="U701" s="3"/>
    </row>
    <row r="702" spans="1:21" x14ac:dyDescent="0.25">
      <c r="A702" s="2">
        <v>699</v>
      </c>
      <c r="B702" s="20" t="s">
        <v>228</v>
      </c>
      <c r="C702" s="4">
        <v>41274</v>
      </c>
      <c r="D702" s="33">
        <v>2012</v>
      </c>
      <c r="E702" s="34" t="s">
        <v>76</v>
      </c>
      <c r="F702" s="2" t="s">
        <v>76</v>
      </c>
      <c r="G702" s="2" t="s">
        <v>76</v>
      </c>
      <c r="H702" s="3"/>
      <c r="K702" s="3"/>
      <c r="L702" s="3"/>
      <c r="M702" s="3"/>
      <c r="N702" s="3"/>
      <c r="O702" s="3">
        <v>0.85</v>
      </c>
      <c r="P702" s="3">
        <f t="shared" si="132"/>
        <v>312.91999999998603</v>
      </c>
      <c r="R702" s="3"/>
      <c r="S702" s="3">
        <f t="shared" si="130"/>
        <v>0.85</v>
      </c>
      <c r="T702" s="3"/>
      <c r="U702" s="3"/>
    </row>
    <row r="703" spans="1:21" ht="15.75" thickBot="1" x14ac:dyDescent="0.3">
      <c r="A703" s="2">
        <v>700</v>
      </c>
      <c r="B703" s="20" t="s">
        <v>228</v>
      </c>
      <c r="C703" s="4">
        <v>41547</v>
      </c>
      <c r="D703" s="33">
        <v>2013</v>
      </c>
      <c r="E703" s="34" t="s">
        <v>76</v>
      </c>
      <c r="F703" s="2" t="s">
        <v>76</v>
      </c>
      <c r="G703" s="2" t="s">
        <v>76</v>
      </c>
      <c r="H703" s="3"/>
      <c r="K703" s="3"/>
      <c r="L703" s="3"/>
      <c r="M703" s="3"/>
      <c r="N703" s="3"/>
      <c r="O703" s="3">
        <v>0.65</v>
      </c>
      <c r="P703" s="3">
        <f t="shared" si="132"/>
        <v>313.56999999998601</v>
      </c>
      <c r="Q703" s="3">
        <v>313.57</v>
      </c>
      <c r="R703" s="3"/>
      <c r="S703" s="3">
        <f t="shared" si="130"/>
        <v>0.65</v>
      </c>
      <c r="T703" s="3"/>
      <c r="U703" s="3"/>
    </row>
    <row r="704" spans="1:21" ht="15.75" thickBot="1" x14ac:dyDescent="0.3">
      <c r="A704" s="2">
        <v>701</v>
      </c>
      <c r="B704" s="20" t="s">
        <v>228</v>
      </c>
      <c r="C704" s="4">
        <v>41639</v>
      </c>
      <c r="D704" s="33">
        <v>2013</v>
      </c>
      <c r="E704" s="34" t="s">
        <v>76</v>
      </c>
      <c r="F704" s="2" t="s">
        <v>76</v>
      </c>
      <c r="G704" s="2" t="s">
        <v>76</v>
      </c>
      <c r="H704" s="3"/>
      <c r="K704" s="3"/>
      <c r="L704" s="3"/>
      <c r="M704" s="3"/>
      <c r="N704" s="3"/>
      <c r="O704" s="3">
        <v>-3.82</v>
      </c>
      <c r="P704" s="95">
        <f t="shared" si="132"/>
        <v>309.74999999998602</v>
      </c>
      <c r="Q704" s="3">
        <v>309.75</v>
      </c>
      <c r="R704" s="3"/>
      <c r="S704" s="3">
        <f t="shared" si="130"/>
        <v>-3.82</v>
      </c>
      <c r="T704" s="3" t="str">
        <f t="shared" si="146"/>
        <v/>
      </c>
      <c r="U704" s="3"/>
    </row>
    <row r="705" spans="1:31" x14ac:dyDescent="0.25">
      <c r="A705" s="2">
        <v>704</v>
      </c>
      <c r="K705" s="3"/>
      <c r="L705" s="3"/>
      <c r="M705" s="3"/>
      <c r="N705" s="3"/>
      <c r="R705" s="3"/>
      <c r="S705" s="3"/>
      <c r="T705" s="3"/>
      <c r="U705" s="3"/>
      <c r="V705" t="s">
        <v>432</v>
      </c>
      <c r="W705">
        <v>2001</v>
      </c>
      <c r="X705" t="s">
        <v>434</v>
      </c>
      <c r="Y705" s="65">
        <v>37083</v>
      </c>
      <c r="Z705" s="1">
        <v>-10272.01</v>
      </c>
      <c r="AA705" s="1">
        <v>-10272.01</v>
      </c>
      <c r="AB705" s="1">
        <v>941995.39</v>
      </c>
      <c r="AC705" s="1">
        <v>-414372</v>
      </c>
      <c r="AD705" t="s">
        <v>433</v>
      </c>
      <c r="AE705" t="s">
        <v>437</v>
      </c>
    </row>
    <row r="706" spans="1:31" x14ac:dyDescent="0.25">
      <c r="A706" s="2">
        <v>705</v>
      </c>
      <c r="H706" s="3"/>
      <c r="K706" s="3"/>
      <c r="L706" s="3"/>
      <c r="M706" s="3"/>
      <c r="N706" s="3"/>
      <c r="R706" s="3"/>
      <c r="S706" s="3"/>
      <c r="T706" s="3"/>
      <c r="U706" s="3"/>
    </row>
    <row r="707" spans="1:31" x14ac:dyDescent="0.25">
      <c r="A707" s="2">
        <v>706</v>
      </c>
      <c r="H707" s="3"/>
      <c r="K707" s="3"/>
      <c r="L707" s="3"/>
      <c r="M707" s="3"/>
      <c r="N707" s="3"/>
      <c r="R707" s="3"/>
      <c r="S707" s="3"/>
      <c r="T707" s="3"/>
      <c r="U707" s="3"/>
      <c r="V707" t="s">
        <v>432</v>
      </c>
      <c r="W707">
        <v>2005</v>
      </c>
      <c r="X707" t="s">
        <v>445</v>
      </c>
      <c r="Y707" s="65">
        <v>38469</v>
      </c>
      <c r="Z707" s="1">
        <v>50000</v>
      </c>
      <c r="AA707" s="1">
        <v>50000</v>
      </c>
      <c r="AB707" s="1">
        <v>30000</v>
      </c>
      <c r="AC707" s="1">
        <v>50000</v>
      </c>
      <c r="AD707" t="s">
        <v>339</v>
      </c>
      <c r="AE707" t="s">
        <v>447</v>
      </c>
    </row>
    <row r="708" spans="1:31" x14ac:dyDescent="0.25">
      <c r="A708" s="2">
        <v>707</v>
      </c>
      <c r="H708" s="3"/>
      <c r="K708" s="3"/>
      <c r="L708" s="3"/>
      <c r="M708" s="3"/>
      <c r="N708" s="3"/>
      <c r="R708" s="3"/>
      <c r="S708" s="3"/>
      <c r="T708" s="3"/>
      <c r="U708" s="3"/>
      <c r="V708" t="s">
        <v>432</v>
      </c>
      <c r="W708">
        <v>2005</v>
      </c>
      <c r="X708" t="s">
        <v>445</v>
      </c>
      <c r="Y708" s="65">
        <v>38474</v>
      </c>
      <c r="Z708" s="1">
        <v>-50000</v>
      </c>
      <c r="AA708" s="1">
        <v>-50000</v>
      </c>
      <c r="AB708" s="1">
        <v>-20000</v>
      </c>
      <c r="AC708" s="1">
        <v>-50000</v>
      </c>
      <c r="AD708" t="s">
        <v>339</v>
      </c>
      <c r="AE708" t="s">
        <v>447</v>
      </c>
    </row>
    <row r="709" spans="1:31" x14ac:dyDescent="0.25">
      <c r="A709" s="2">
        <v>708</v>
      </c>
      <c r="H709" s="3"/>
      <c r="K709" s="3"/>
      <c r="L709" s="3"/>
      <c r="M709" s="3"/>
      <c r="N709" s="3"/>
      <c r="R709" s="3"/>
      <c r="S709" s="3"/>
      <c r="T709" s="3"/>
      <c r="U709" s="3"/>
    </row>
    <row r="710" spans="1:31" x14ac:dyDescent="0.25">
      <c r="H710" s="3"/>
      <c r="K710" s="3"/>
      <c r="L710" s="3"/>
      <c r="M710" s="3"/>
      <c r="N710" s="3"/>
      <c r="R710" s="3"/>
      <c r="S710" s="3"/>
      <c r="T710" s="3"/>
      <c r="U710" s="3"/>
    </row>
    <row r="711" spans="1:31" x14ac:dyDescent="0.25">
      <c r="H711" s="3"/>
      <c r="K711" s="3"/>
      <c r="L711" s="3"/>
      <c r="M711" s="3"/>
      <c r="N711" s="3"/>
      <c r="R711" s="3"/>
      <c r="S711" s="3"/>
      <c r="T711" s="3"/>
      <c r="U711" s="3"/>
    </row>
    <row r="712" spans="1:31" x14ac:dyDescent="0.25">
      <c r="H712" s="3"/>
      <c r="K712" s="3"/>
      <c r="L712" s="3"/>
      <c r="M712" s="3"/>
      <c r="N712" s="3"/>
      <c r="R712" s="3"/>
      <c r="S712" s="3"/>
      <c r="T712" s="3"/>
      <c r="U712" s="3"/>
    </row>
    <row r="713" spans="1:31" x14ac:dyDescent="0.25">
      <c r="H713" s="3"/>
      <c r="K713" s="3"/>
      <c r="L713" s="3"/>
      <c r="M713" s="3"/>
      <c r="N713" s="3"/>
      <c r="R713" s="3"/>
      <c r="S713" s="3"/>
      <c r="T713" s="3"/>
      <c r="U713" s="3"/>
    </row>
    <row r="714" spans="1:31" x14ac:dyDescent="0.25">
      <c r="H714" s="3"/>
      <c r="K714" s="3"/>
      <c r="L714" s="3"/>
      <c r="M714" s="3"/>
      <c r="N714" s="3"/>
      <c r="R714" s="3"/>
      <c r="S714" s="3"/>
      <c r="T714" s="3"/>
      <c r="U714" s="3"/>
    </row>
    <row r="715" spans="1:31" x14ac:dyDescent="0.25">
      <c r="H715" s="3"/>
      <c r="K715" s="3"/>
      <c r="L715" s="3"/>
      <c r="M715" s="3"/>
      <c r="N715" s="3"/>
      <c r="R715" s="3"/>
      <c r="S715" s="3"/>
      <c r="T715" s="3"/>
      <c r="U715" s="3"/>
    </row>
    <row r="716" spans="1:31" x14ac:dyDescent="0.25">
      <c r="H716" s="3"/>
      <c r="K716" s="3"/>
      <c r="L716" s="3"/>
      <c r="M716" s="3"/>
      <c r="N716" s="3"/>
      <c r="R716" s="3"/>
      <c r="S716" s="3"/>
      <c r="T716" s="3"/>
      <c r="U716" s="3"/>
    </row>
    <row r="717" spans="1:31" x14ac:dyDescent="0.25">
      <c r="H717" s="3"/>
      <c r="K717" s="3"/>
      <c r="L717" s="3"/>
      <c r="M717" s="3"/>
      <c r="N717" s="3"/>
      <c r="R717" s="3"/>
      <c r="S717" s="3"/>
      <c r="T717" s="3"/>
      <c r="U717" s="3"/>
    </row>
    <row r="718" spans="1:31" x14ac:dyDescent="0.25">
      <c r="H718" s="3"/>
      <c r="K718" s="3"/>
      <c r="L718" s="3"/>
      <c r="M718" s="3"/>
      <c r="N718" s="3"/>
      <c r="R718" s="3"/>
      <c r="S718" s="3"/>
      <c r="T718" s="3"/>
      <c r="U718" s="3"/>
    </row>
    <row r="719" spans="1:31" x14ac:dyDescent="0.25">
      <c r="H719" s="3"/>
      <c r="K719" s="3"/>
      <c r="L719" s="3"/>
      <c r="M719" s="3"/>
      <c r="N719" s="3"/>
      <c r="R719" s="3"/>
      <c r="S719" s="3"/>
      <c r="T719" s="3"/>
      <c r="U719" s="3"/>
    </row>
    <row r="720" spans="1:31" x14ac:dyDescent="0.25">
      <c r="H720" s="3"/>
      <c r="K720" s="3"/>
      <c r="L720" s="3"/>
      <c r="M720" s="3"/>
      <c r="N720" s="3"/>
      <c r="R720" s="3"/>
      <c r="S720" s="3"/>
      <c r="T720" s="3"/>
      <c r="U720" s="3"/>
    </row>
    <row r="721" spans="8:21" x14ac:dyDescent="0.25">
      <c r="H721" s="3"/>
      <c r="K721" s="3"/>
      <c r="L721" s="3"/>
      <c r="M721" s="3"/>
      <c r="N721" s="3"/>
      <c r="R721" s="3"/>
      <c r="S721" s="3"/>
      <c r="T721" s="3"/>
      <c r="U721" s="3"/>
    </row>
  </sheetData>
  <autoFilter ref="A4:Y709"/>
  <pageMargins left="0.31496062992125984" right="0.31496062992125984" top="0.35433070866141736" bottom="0.35433070866141736" header="0.31496062992125984" footer="0.31496062992125984"/>
  <pageSetup paperSize="9" scale="50" orientation="portrait" r:id="rId1"/>
  <rowBreaks count="1" manualBreakCount="1">
    <brk id="587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5"/>
  <sheetViews>
    <sheetView workbookViewId="0">
      <selection activeCell="K22" sqref="K22"/>
    </sheetView>
  </sheetViews>
  <sheetFormatPr baseColWidth="10" defaultRowHeight="15" x14ac:dyDescent="0.25"/>
  <cols>
    <col min="6" max="6" width="23" bestFit="1" customWidth="1"/>
    <col min="8" max="8" width="17.85546875" style="17" bestFit="1" customWidth="1"/>
    <col min="9" max="9" width="13.140625" customWidth="1"/>
    <col min="19" max="19" width="23" bestFit="1" customWidth="1"/>
    <col min="21" max="21" width="17.85546875" bestFit="1" customWidth="1"/>
    <col min="22" max="22" width="13.140625" customWidth="1"/>
  </cols>
  <sheetData>
    <row r="1" spans="1:28" x14ac:dyDescent="0.25">
      <c r="C1" t="s">
        <v>338</v>
      </c>
      <c r="F1" t="s">
        <v>339</v>
      </c>
      <c r="H1" s="17" t="s">
        <v>1</v>
      </c>
      <c r="I1" t="s">
        <v>340</v>
      </c>
      <c r="P1" t="s">
        <v>338</v>
      </c>
      <c r="S1" t="s">
        <v>339</v>
      </c>
      <c r="U1" t="s">
        <v>1</v>
      </c>
      <c r="V1" t="s">
        <v>340</v>
      </c>
    </row>
    <row r="3" spans="1:28" x14ac:dyDescent="0.25">
      <c r="A3" t="s">
        <v>341</v>
      </c>
      <c r="B3" t="s">
        <v>342</v>
      </c>
      <c r="C3" t="s">
        <v>2</v>
      </c>
      <c r="D3" t="s">
        <v>3</v>
      </c>
      <c r="E3" t="s">
        <v>146</v>
      </c>
      <c r="F3" t="s">
        <v>343</v>
      </c>
      <c r="G3" t="s">
        <v>344</v>
      </c>
      <c r="H3" s="17" t="s">
        <v>5</v>
      </c>
      <c r="I3" t="s">
        <v>6</v>
      </c>
      <c r="N3" t="s">
        <v>341</v>
      </c>
      <c r="O3" t="s">
        <v>342</v>
      </c>
      <c r="P3" t="s">
        <v>2</v>
      </c>
      <c r="Q3" t="s">
        <v>3</v>
      </c>
      <c r="R3" t="s">
        <v>146</v>
      </c>
      <c r="S3" t="s">
        <v>343</v>
      </c>
      <c r="T3" t="s">
        <v>344</v>
      </c>
      <c r="U3" t="s">
        <v>5</v>
      </c>
      <c r="V3" t="s">
        <v>6</v>
      </c>
      <c r="W3" t="s">
        <v>345</v>
      </c>
      <c r="AB3" t="s">
        <v>346</v>
      </c>
    </row>
    <row r="4" spans="1:28" x14ac:dyDescent="0.25">
      <c r="A4">
        <v>1</v>
      </c>
      <c r="B4">
        <v>2008</v>
      </c>
      <c r="C4" t="s">
        <v>347</v>
      </c>
      <c r="D4" t="s">
        <v>72</v>
      </c>
      <c r="E4" t="s">
        <v>348</v>
      </c>
      <c r="F4" t="s">
        <v>26</v>
      </c>
      <c r="H4" s="17" t="s">
        <v>349</v>
      </c>
      <c r="I4" s="1">
        <v>100000</v>
      </c>
      <c r="AB4" s="52" t="s">
        <v>350</v>
      </c>
    </row>
    <row r="5" spans="1:28" x14ac:dyDescent="0.25">
      <c r="A5">
        <v>2</v>
      </c>
      <c r="B5">
        <v>2008</v>
      </c>
      <c r="C5" t="s">
        <v>351</v>
      </c>
      <c r="D5" t="s">
        <v>149</v>
      </c>
      <c r="E5" t="s">
        <v>150</v>
      </c>
      <c r="F5" t="s">
        <v>53</v>
      </c>
      <c r="H5" s="17" t="s">
        <v>352</v>
      </c>
      <c r="I5" s="1">
        <v>-10374.41</v>
      </c>
      <c r="P5" t="s">
        <v>353</v>
      </c>
      <c r="Q5" t="s">
        <v>25</v>
      </c>
      <c r="R5" t="s">
        <v>147</v>
      </c>
      <c r="V5" s="58">
        <v>408811.86</v>
      </c>
      <c r="W5" s="59" t="s">
        <v>354</v>
      </c>
      <c r="AB5" t="s">
        <v>355</v>
      </c>
    </row>
    <row r="6" spans="1:28" x14ac:dyDescent="0.25">
      <c r="A6">
        <v>3</v>
      </c>
      <c r="B6">
        <v>2008</v>
      </c>
      <c r="C6" t="s">
        <v>356</v>
      </c>
      <c r="D6" t="s">
        <v>149</v>
      </c>
      <c r="E6" t="s">
        <v>150</v>
      </c>
      <c r="F6" t="s">
        <v>53</v>
      </c>
      <c r="H6" s="17" t="s">
        <v>352</v>
      </c>
      <c r="I6" s="1">
        <v>-9269.5400000000009</v>
      </c>
      <c r="P6" t="s">
        <v>347</v>
      </c>
      <c r="Q6" t="s">
        <v>72</v>
      </c>
      <c r="R6" t="s">
        <v>348</v>
      </c>
      <c r="S6" t="s">
        <v>26</v>
      </c>
      <c r="U6" t="s">
        <v>349</v>
      </c>
      <c r="V6" s="1">
        <v>100000</v>
      </c>
      <c r="AB6" s="60" t="s">
        <v>357</v>
      </c>
    </row>
    <row r="7" spans="1:28" x14ac:dyDescent="0.25">
      <c r="A7">
        <v>4</v>
      </c>
      <c r="B7">
        <v>2008</v>
      </c>
      <c r="C7" t="s">
        <v>356</v>
      </c>
      <c r="D7" t="s">
        <v>149</v>
      </c>
      <c r="E7" t="s">
        <v>150</v>
      </c>
      <c r="F7" t="s">
        <v>50</v>
      </c>
      <c r="H7" s="61" t="s">
        <v>358</v>
      </c>
      <c r="I7" s="1">
        <v>-26582.07</v>
      </c>
      <c r="P7" t="s">
        <v>351</v>
      </c>
      <c r="Q7" t="s">
        <v>149</v>
      </c>
      <c r="R7" t="s">
        <v>150</v>
      </c>
      <c r="S7" t="s">
        <v>53</v>
      </c>
      <c r="U7" t="s">
        <v>352</v>
      </c>
      <c r="V7" s="1">
        <v>-10374.41</v>
      </c>
    </row>
    <row r="8" spans="1:28" x14ac:dyDescent="0.25">
      <c r="A8">
        <v>5</v>
      </c>
      <c r="B8">
        <v>2008</v>
      </c>
      <c r="C8" t="s">
        <v>359</v>
      </c>
      <c r="D8" t="s">
        <v>149</v>
      </c>
      <c r="E8" t="s">
        <v>150</v>
      </c>
      <c r="F8" t="s">
        <v>55</v>
      </c>
      <c r="H8" s="17" t="s">
        <v>360</v>
      </c>
      <c r="I8" s="1">
        <v>-12100</v>
      </c>
      <c r="P8" t="s">
        <v>356</v>
      </c>
      <c r="Q8" t="s">
        <v>149</v>
      </c>
      <c r="R8" t="s">
        <v>150</v>
      </c>
      <c r="S8" t="s">
        <v>53</v>
      </c>
      <c r="U8" t="s">
        <v>352</v>
      </c>
      <c r="V8" s="1">
        <v>-9269.5400000000009</v>
      </c>
    </row>
    <row r="9" spans="1:28" x14ac:dyDescent="0.25">
      <c r="A9">
        <v>6</v>
      </c>
      <c r="B9">
        <v>2008</v>
      </c>
      <c r="C9" t="s">
        <v>361</v>
      </c>
      <c r="D9" t="s">
        <v>149</v>
      </c>
      <c r="E9" t="s">
        <v>150</v>
      </c>
      <c r="F9" t="s">
        <v>57</v>
      </c>
      <c r="H9" s="17" t="s">
        <v>362</v>
      </c>
      <c r="I9" s="1">
        <v>-2801.68</v>
      </c>
      <c r="P9" t="s">
        <v>356</v>
      </c>
      <c r="Q9" t="s">
        <v>149</v>
      </c>
      <c r="R9" t="s">
        <v>150</v>
      </c>
      <c r="S9" t="s">
        <v>50</v>
      </c>
      <c r="U9" s="62" t="s">
        <v>358</v>
      </c>
      <c r="V9" s="1">
        <v>-26582.07</v>
      </c>
    </row>
    <row r="10" spans="1:28" x14ac:dyDescent="0.25">
      <c r="A10">
        <v>7</v>
      </c>
      <c r="B10">
        <v>2008</v>
      </c>
      <c r="C10" t="s">
        <v>361</v>
      </c>
      <c r="D10" t="s">
        <v>149</v>
      </c>
      <c r="E10" t="s">
        <v>150</v>
      </c>
      <c r="F10" t="s">
        <v>55</v>
      </c>
      <c r="H10" s="17" t="s">
        <v>360</v>
      </c>
      <c r="I10" s="1">
        <v>-6050</v>
      </c>
      <c r="P10" t="s">
        <v>359</v>
      </c>
      <c r="Q10" t="s">
        <v>149</v>
      </c>
      <c r="R10" t="s">
        <v>150</v>
      </c>
      <c r="S10" t="s">
        <v>55</v>
      </c>
      <c r="U10" t="s">
        <v>360</v>
      </c>
      <c r="V10" s="1">
        <v>-12100</v>
      </c>
    </row>
    <row r="11" spans="1:28" x14ac:dyDescent="0.25">
      <c r="A11">
        <v>8</v>
      </c>
      <c r="B11">
        <v>2008</v>
      </c>
      <c r="C11" t="s">
        <v>361</v>
      </c>
      <c r="D11" t="s">
        <v>149</v>
      </c>
      <c r="E11" t="s">
        <v>150</v>
      </c>
      <c r="F11" t="s">
        <v>33</v>
      </c>
      <c r="H11" s="17" t="s">
        <v>363</v>
      </c>
      <c r="I11" s="1">
        <v>-19435.419999999998</v>
      </c>
      <c r="P11" t="s">
        <v>361</v>
      </c>
      <c r="Q11" t="s">
        <v>149</v>
      </c>
      <c r="R11" t="s">
        <v>150</v>
      </c>
      <c r="S11" t="s">
        <v>57</v>
      </c>
      <c r="U11" t="s">
        <v>362</v>
      </c>
      <c r="V11" s="1">
        <v>-2801.68</v>
      </c>
    </row>
    <row r="12" spans="1:28" x14ac:dyDescent="0.25">
      <c r="A12">
        <v>9</v>
      </c>
      <c r="B12">
        <v>2008</v>
      </c>
      <c r="C12" t="s">
        <v>67</v>
      </c>
      <c r="D12" t="s">
        <v>72</v>
      </c>
      <c r="E12" t="s">
        <v>73</v>
      </c>
      <c r="F12" t="s">
        <v>73</v>
      </c>
      <c r="H12" s="17">
        <v>235891</v>
      </c>
      <c r="I12" s="58">
        <v>34077</v>
      </c>
      <c r="P12" t="s">
        <v>361</v>
      </c>
      <c r="Q12" t="s">
        <v>149</v>
      </c>
      <c r="R12" t="s">
        <v>150</v>
      </c>
      <c r="S12" t="s">
        <v>55</v>
      </c>
      <c r="U12" t="s">
        <v>360</v>
      </c>
      <c r="V12" s="1">
        <v>-6050</v>
      </c>
    </row>
    <row r="13" spans="1:28" x14ac:dyDescent="0.25">
      <c r="A13">
        <v>10</v>
      </c>
      <c r="B13">
        <v>2008</v>
      </c>
      <c r="C13" t="s">
        <v>364</v>
      </c>
      <c r="D13" t="s">
        <v>149</v>
      </c>
      <c r="E13" t="s">
        <v>150</v>
      </c>
      <c r="F13" t="s">
        <v>33</v>
      </c>
      <c r="H13" s="17" t="s">
        <v>365</v>
      </c>
      <c r="I13" s="1">
        <v>-10970.15</v>
      </c>
      <c r="P13" t="s">
        <v>361</v>
      </c>
      <c r="Q13" t="s">
        <v>149</v>
      </c>
      <c r="R13" t="s">
        <v>150</v>
      </c>
      <c r="S13" t="s">
        <v>33</v>
      </c>
      <c r="U13" t="s">
        <v>363</v>
      </c>
      <c r="V13" s="1">
        <v>-19435.419999999998</v>
      </c>
    </row>
    <row r="14" spans="1:28" x14ac:dyDescent="0.25">
      <c r="A14">
        <v>11</v>
      </c>
      <c r="B14">
        <v>2008</v>
      </c>
      <c r="C14" t="s">
        <v>364</v>
      </c>
      <c r="D14" t="s">
        <v>149</v>
      </c>
      <c r="E14" t="s">
        <v>150</v>
      </c>
      <c r="F14" t="s">
        <v>58</v>
      </c>
      <c r="H14" s="17" t="s">
        <v>366</v>
      </c>
      <c r="I14">
        <v>-417.64</v>
      </c>
      <c r="P14" t="s">
        <v>67</v>
      </c>
      <c r="Q14" t="s">
        <v>72</v>
      </c>
      <c r="R14" t="s">
        <v>73</v>
      </c>
      <c r="S14" s="59" t="s">
        <v>73</v>
      </c>
      <c r="T14" s="59"/>
      <c r="U14" s="59">
        <v>235891</v>
      </c>
      <c r="V14" s="58">
        <v>34077</v>
      </c>
    </row>
    <row r="15" spans="1:28" x14ac:dyDescent="0.25">
      <c r="A15">
        <v>12</v>
      </c>
      <c r="B15">
        <v>2008</v>
      </c>
      <c r="C15" t="s">
        <v>364</v>
      </c>
      <c r="D15" t="s">
        <v>149</v>
      </c>
      <c r="E15" t="s">
        <v>150</v>
      </c>
      <c r="F15" t="s">
        <v>55</v>
      </c>
      <c r="H15" s="17" t="s">
        <v>360</v>
      </c>
      <c r="I15" s="1">
        <v>-3268.21</v>
      </c>
      <c r="P15" t="s">
        <v>364</v>
      </c>
      <c r="Q15" t="s">
        <v>149</v>
      </c>
      <c r="R15" t="s">
        <v>150</v>
      </c>
      <c r="S15" t="s">
        <v>33</v>
      </c>
      <c r="U15" t="s">
        <v>365</v>
      </c>
      <c r="V15" s="1">
        <v>-10970.15</v>
      </c>
    </row>
    <row r="16" spans="1:28" x14ac:dyDescent="0.25">
      <c r="A16">
        <v>13</v>
      </c>
      <c r="B16">
        <v>2008</v>
      </c>
      <c r="C16" t="s">
        <v>367</v>
      </c>
      <c r="D16" t="s">
        <v>149</v>
      </c>
      <c r="E16" t="s">
        <v>150</v>
      </c>
      <c r="F16" t="s">
        <v>59</v>
      </c>
      <c r="H16" s="17" t="s">
        <v>368</v>
      </c>
      <c r="I16" s="1">
        <v>-6050</v>
      </c>
      <c r="P16" t="s">
        <v>364</v>
      </c>
      <c r="Q16" t="s">
        <v>149</v>
      </c>
      <c r="R16" t="s">
        <v>150</v>
      </c>
      <c r="S16" t="s">
        <v>58</v>
      </c>
      <c r="U16" t="s">
        <v>366</v>
      </c>
      <c r="V16">
        <v>-417.64</v>
      </c>
    </row>
    <row r="17" spans="1:22" x14ac:dyDescent="0.25">
      <c r="A17">
        <v>14</v>
      </c>
      <c r="B17">
        <v>2008</v>
      </c>
      <c r="C17" t="s">
        <v>367</v>
      </c>
      <c r="D17" t="s">
        <v>149</v>
      </c>
      <c r="E17" t="s">
        <v>150</v>
      </c>
      <c r="F17" t="s">
        <v>303</v>
      </c>
      <c r="H17" s="17" t="s">
        <v>369</v>
      </c>
      <c r="I17" s="1">
        <v>-3818.97</v>
      </c>
      <c r="P17" t="s">
        <v>364</v>
      </c>
      <c r="Q17" t="s">
        <v>149</v>
      </c>
      <c r="R17" t="s">
        <v>150</v>
      </c>
      <c r="S17" t="s">
        <v>55</v>
      </c>
      <c r="U17" t="s">
        <v>360</v>
      </c>
      <c r="V17" s="1">
        <v>-3268.21</v>
      </c>
    </row>
    <row r="18" spans="1:22" x14ac:dyDescent="0.25">
      <c r="A18">
        <v>15</v>
      </c>
      <c r="B18">
        <v>2008</v>
      </c>
      <c r="C18" t="s">
        <v>367</v>
      </c>
      <c r="D18" t="s">
        <v>149</v>
      </c>
      <c r="E18" t="s">
        <v>150</v>
      </c>
      <c r="F18" t="s">
        <v>33</v>
      </c>
      <c r="H18" s="17" t="s">
        <v>363</v>
      </c>
      <c r="I18" s="1">
        <v>-4267.1099999999997</v>
      </c>
      <c r="P18" t="s">
        <v>367</v>
      </c>
      <c r="Q18" t="s">
        <v>149</v>
      </c>
      <c r="R18" t="s">
        <v>150</v>
      </c>
      <c r="S18" t="s">
        <v>59</v>
      </c>
      <c r="U18" t="s">
        <v>368</v>
      </c>
      <c r="V18" s="1">
        <v>-6050</v>
      </c>
    </row>
    <row r="19" spans="1:22" x14ac:dyDescent="0.25">
      <c r="A19">
        <v>16</v>
      </c>
      <c r="B19">
        <v>2008</v>
      </c>
      <c r="C19" t="s">
        <v>367</v>
      </c>
      <c r="D19" t="s">
        <v>149</v>
      </c>
      <c r="E19" t="s">
        <v>150</v>
      </c>
      <c r="F19" t="s">
        <v>53</v>
      </c>
      <c r="H19" s="17" t="s">
        <v>352</v>
      </c>
      <c r="I19" s="1">
        <v>-3868.54</v>
      </c>
      <c r="P19" t="s">
        <v>367</v>
      </c>
      <c r="Q19" t="s">
        <v>149</v>
      </c>
      <c r="R19" t="s">
        <v>150</v>
      </c>
      <c r="S19" t="s">
        <v>60</v>
      </c>
      <c r="U19" t="s">
        <v>369</v>
      </c>
      <c r="V19" s="1">
        <v>-3818.97</v>
      </c>
    </row>
    <row r="20" spans="1:22" x14ac:dyDescent="0.25">
      <c r="A20">
        <v>17</v>
      </c>
      <c r="B20">
        <v>2008</v>
      </c>
      <c r="C20" t="s">
        <v>69</v>
      </c>
      <c r="D20" t="s">
        <v>72</v>
      </c>
      <c r="E20" t="s">
        <v>73</v>
      </c>
      <c r="F20" t="s">
        <v>73</v>
      </c>
      <c r="H20" s="17">
        <v>435865</v>
      </c>
      <c r="I20" s="1">
        <v>37814</v>
      </c>
      <c r="P20" t="s">
        <v>367</v>
      </c>
      <c r="Q20" t="s">
        <v>149</v>
      </c>
      <c r="R20" t="s">
        <v>150</v>
      </c>
      <c r="S20" t="s">
        <v>33</v>
      </c>
      <c r="U20" t="s">
        <v>363</v>
      </c>
      <c r="V20" s="1">
        <v>-4267.1099999999997</v>
      </c>
    </row>
    <row r="21" spans="1:22" x14ac:dyDescent="0.25">
      <c r="A21">
        <v>18</v>
      </c>
      <c r="B21">
        <v>2008</v>
      </c>
      <c r="C21" t="s">
        <v>370</v>
      </c>
      <c r="D21" t="s">
        <v>149</v>
      </c>
      <c r="E21" t="s">
        <v>150</v>
      </c>
      <c r="F21" t="s">
        <v>26</v>
      </c>
      <c r="H21" s="17">
        <v>6137167</v>
      </c>
      <c r="I21" s="1">
        <v>-37814</v>
      </c>
      <c r="P21" t="s">
        <v>367</v>
      </c>
      <c r="Q21" t="s">
        <v>149</v>
      </c>
      <c r="R21" t="s">
        <v>150</v>
      </c>
      <c r="S21" t="s">
        <v>53</v>
      </c>
      <c r="U21" t="s">
        <v>352</v>
      </c>
      <c r="V21" s="1">
        <v>-3868.54</v>
      </c>
    </row>
    <row r="22" spans="1:22" x14ac:dyDescent="0.25">
      <c r="A22">
        <v>19</v>
      </c>
      <c r="B22">
        <v>2008</v>
      </c>
      <c r="C22" t="s">
        <v>371</v>
      </c>
      <c r="D22" t="s">
        <v>72</v>
      </c>
      <c r="E22" t="s">
        <v>348</v>
      </c>
      <c r="F22" t="s">
        <v>290</v>
      </c>
      <c r="H22" s="17" t="s">
        <v>372</v>
      </c>
      <c r="I22" s="1">
        <v>11073.5</v>
      </c>
      <c r="P22" t="s">
        <v>69</v>
      </c>
      <c r="Q22" t="s">
        <v>72</v>
      </c>
      <c r="R22" t="s">
        <v>73</v>
      </c>
      <c r="S22" s="59" t="s">
        <v>73</v>
      </c>
      <c r="T22" s="59"/>
      <c r="U22" s="59">
        <v>435865</v>
      </c>
      <c r="V22" s="58">
        <v>37814</v>
      </c>
    </row>
    <row r="23" spans="1:22" x14ac:dyDescent="0.25">
      <c r="A23">
        <v>20</v>
      </c>
      <c r="B23">
        <v>2008</v>
      </c>
      <c r="C23" t="s">
        <v>373</v>
      </c>
      <c r="D23" t="s">
        <v>72</v>
      </c>
      <c r="E23" t="s">
        <v>348</v>
      </c>
      <c r="F23" t="s">
        <v>26</v>
      </c>
      <c r="H23" s="17" t="s">
        <v>349</v>
      </c>
      <c r="I23" s="1">
        <v>40000</v>
      </c>
      <c r="P23" t="s">
        <v>370</v>
      </c>
      <c r="Q23" t="s">
        <v>149</v>
      </c>
      <c r="R23" t="s">
        <v>150</v>
      </c>
      <c r="S23" s="59" t="s">
        <v>26</v>
      </c>
      <c r="T23" s="59"/>
      <c r="U23" s="59">
        <v>6137167</v>
      </c>
      <c r="V23" s="58">
        <v>-37814</v>
      </c>
    </row>
    <row r="24" spans="1:22" x14ac:dyDescent="0.25">
      <c r="A24">
        <v>21</v>
      </c>
      <c r="B24">
        <v>2008</v>
      </c>
      <c r="C24" t="s">
        <v>374</v>
      </c>
      <c r="D24" t="s">
        <v>149</v>
      </c>
      <c r="E24" t="s">
        <v>150</v>
      </c>
      <c r="F24" t="s">
        <v>291</v>
      </c>
      <c r="H24" s="17" t="s">
        <v>375</v>
      </c>
      <c r="I24" s="1">
        <v>-2490.41</v>
      </c>
      <c r="P24" t="s">
        <v>371</v>
      </c>
      <c r="Q24" t="s">
        <v>72</v>
      </c>
      <c r="R24" t="s">
        <v>348</v>
      </c>
      <c r="S24" s="59" t="s">
        <v>290</v>
      </c>
      <c r="T24" s="59"/>
      <c r="U24" s="59" t="s">
        <v>372</v>
      </c>
      <c r="V24" s="58">
        <v>11073.5</v>
      </c>
    </row>
    <row r="25" spans="1:22" x14ac:dyDescent="0.25">
      <c r="A25">
        <v>22</v>
      </c>
      <c r="B25">
        <v>2008</v>
      </c>
      <c r="C25" t="s">
        <v>374</v>
      </c>
      <c r="D25" t="s">
        <v>149</v>
      </c>
      <c r="E25" t="s">
        <v>150</v>
      </c>
      <c r="F25" t="s">
        <v>58</v>
      </c>
      <c r="H25" s="17" t="s">
        <v>366</v>
      </c>
      <c r="I25">
        <v>-860.72</v>
      </c>
      <c r="P25" t="s">
        <v>373</v>
      </c>
      <c r="Q25" t="s">
        <v>72</v>
      </c>
      <c r="R25" t="s">
        <v>348</v>
      </c>
      <c r="S25" t="s">
        <v>26</v>
      </c>
      <c r="U25" t="s">
        <v>349</v>
      </c>
      <c r="V25" s="1">
        <v>40000</v>
      </c>
    </row>
    <row r="26" spans="1:22" x14ac:dyDescent="0.25">
      <c r="A26">
        <v>23</v>
      </c>
      <c r="B26">
        <v>2008</v>
      </c>
      <c r="C26" t="s">
        <v>374</v>
      </c>
      <c r="D26" t="s">
        <v>149</v>
      </c>
      <c r="E26" t="s">
        <v>150</v>
      </c>
      <c r="F26" t="s">
        <v>59</v>
      </c>
      <c r="H26" s="17" t="s">
        <v>368</v>
      </c>
      <c r="I26" s="1">
        <v>-5373.61</v>
      </c>
      <c r="P26" t="s">
        <v>374</v>
      </c>
      <c r="Q26" t="s">
        <v>149</v>
      </c>
      <c r="R26" t="s">
        <v>150</v>
      </c>
      <c r="S26" t="s">
        <v>62</v>
      </c>
      <c r="U26" t="s">
        <v>375</v>
      </c>
      <c r="V26" s="1">
        <v>-2490.41</v>
      </c>
    </row>
    <row r="27" spans="1:22" x14ac:dyDescent="0.25">
      <c r="A27">
        <v>24</v>
      </c>
      <c r="B27">
        <v>2008</v>
      </c>
      <c r="C27" t="s">
        <v>374</v>
      </c>
      <c r="D27" t="s">
        <v>149</v>
      </c>
      <c r="E27" t="s">
        <v>150</v>
      </c>
      <c r="F27" t="s">
        <v>50</v>
      </c>
      <c r="H27" s="61" t="s">
        <v>358</v>
      </c>
      <c r="I27" s="1">
        <v>-1654.31</v>
      </c>
      <c r="P27" t="s">
        <v>374</v>
      </c>
      <c r="Q27" t="s">
        <v>149</v>
      </c>
      <c r="R27" t="s">
        <v>150</v>
      </c>
      <c r="S27" t="s">
        <v>58</v>
      </c>
      <c r="U27" t="s">
        <v>366</v>
      </c>
      <c r="V27">
        <v>-860.72</v>
      </c>
    </row>
    <row r="28" spans="1:22" x14ac:dyDescent="0.25">
      <c r="A28">
        <v>25</v>
      </c>
      <c r="B28">
        <v>2008</v>
      </c>
      <c r="C28" t="s">
        <v>376</v>
      </c>
      <c r="D28" t="s">
        <v>149</v>
      </c>
      <c r="E28" t="s">
        <v>150</v>
      </c>
      <c r="F28" t="s">
        <v>33</v>
      </c>
      <c r="H28" s="17" t="s">
        <v>363</v>
      </c>
      <c r="I28">
        <v>-197.9</v>
      </c>
      <c r="P28" t="s">
        <v>374</v>
      </c>
      <c r="Q28" t="s">
        <v>149</v>
      </c>
      <c r="R28" t="s">
        <v>150</v>
      </c>
      <c r="S28" t="s">
        <v>59</v>
      </c>
      <c r="U28" t="s">
        <v>368</v>
      </c>
      <c r="V28" s="1">
        <v>-5373.61</v>
      </c>
    </row>
    <row r="29" spans="1:22" x14ac:dyDescent="0.25">
      <c r="A29">
        <v>26</v>
      </c>
      <c r="B29">
        <v>2008</v>
      </c>
      <c r="C29" t="s">
        <v>376</v>
      </c>
      <c r="D29" t="s">
        <v>149</v>
      </c>
      <c r="E29" t="s">
        <v>150</v>
      </c>
      <c r="F29" t="s">
        <v>63</v>
      </c>
      <c r="H29" s="17" t="s">
        <v>377</v>
      </c>
      <c r="I29">
        <v>-605</v>
      </c>
      <c r="P29" t="s">
        <v>374</v>
      </c>
      <c r="Q29" t="s">
        <v>149</v>
      </c>
      <c r="R29" t="s">
        <v>150</v>
      </c>
      <c r="S29" t="s">
        <v>50</v>
      </c>
      <c r="U29" s="62" t="s">
        <v>358</v>
      </c>
      <c r="V29" s="1">
        <v>-1654.31</v>
      </c>
    </row>
    <row r="30" spans="1:22" x14ac:dyDescent="0.25">
      <c r="A30">
        <v>27</v>
      </c>
      <c r="B30">
        <v>2008</v>
      </c>
      <c r="C30" t="s">
        <v>376</v>
      </c>
      <c r="D30" t="s">
        <v>149</v>
      </c>
      <c r="E30" t="s">
        <v>150</v>
      </c>
      <c r="F30" t="s">
        <v>33</v>
      </c>
      <c r="H30" s="17" t="s">
        <v>363</v>
      </c>
      <c r="I30" s="1">
        <v>-3975.08</v>
      </c>
      <c r="P30" t="s">
        <v>376</v>
      </c>
      <c r="Q30" t="s">
        <v>149</v>
      </c>
      <c r="R30" t="s">
        <v>150</v>
      </c>
      <c r="S30" t="s">
        <v>33</v>
      </c>
      <c r="U30" t="s">
        <v>363</v>
      </c>
      <c r="V30">
        <v>-197.9</v>
      </c>
    </row>
    <row r="31" spans="1:22" x14ac:dyDescent="0.25">
      <c r="A31">
        <v>28</v>
      </c>
      <c r="B31">
        <v>2008</v>
      </c>
      <c r="C31" t="s">
        <v>376</v>
      </c>
      <c r="D31" t="s">
        <v>149</v>
      </c>
      <c r="E31" t="s">
        <v>150</v>
      </c>
      <c r="F31" t="s">
        <v>33</v>
      </c>
      <c r="H31" s="17" t="s">
        <v>363</v>
      </c>
      <c r="I31" s="1">
        <v>-2834.65</v>
      </c>
      <c r="P31" t="s">
        <v>376</v>
      </c>
      <c r="Q31" t="s">
        <v>149</v>
      </c>
      <c r="R31" t="s">
        <v>150</v>
      </c>
      <c r="S31" t="s">
        <v>63</v>
      </c>
      <c r="U31" t="s">
        <v>377</v>
      </c>
      <c r="V31">
        <v>-605</v>
      </c>
    </row>
    <row r="32" spans="1:22" x14ac:dyDescent="0.25">
      <c r="A32">
        <v>29</v>
      </c>
      <c r="B32">
        <v>2008</v>
      </c>
      <c r="C32" t="s">
        <v>376</v>
      </c>
      <c r="D32" t="s">
        <v>149</v>
      </c>
      <c r="E32" t="s">
        <v>150</v>
      </c>
      <c r="F32" t="s">
        <v>64</v>
      </c>
      <c r="H32" s="17" t="s">
        <v>378</v>
      </c>
      <c r="I32" s="1">
        <v>-21055.57</v>
      </c>
      <c r="P32" t="s">
        <v>376</v>
      </c>
      <c r="Q32" t="s">
        <v>149</v>
      </c>
      <c r="R32" t="s">
        <v>150</v>
      </c>
      <c r="S32" t="s">
        <v>33</v>
      </c>
      <c r="U32" t="s">
        <v>363</v>
      </c>
      <c r="V32" s="1">
        <v>-3975.08</v>
      </c>
    </row>
    <row r="33" spans="1:22" x14ac:dyDescent="0.25">
      <c r="A33">
        <v>30</v>
      </c>
      <c r="B33">
        <v>2008</v>
      </c>
      <c r="C33" t="s">
        <v>376</v>
      </c>
      <c r="D33" t="s">
        <v>149</v>
      </c>
      <c r="E33" t="s">
        <v>150</v>
      </c>
      <c r="F33" t="s">
        <v>58</v>
      </c>
      <c r="H33" s="17" t="s">
        <v>366</v>
      </c>
      <c r="I33" s="1">
        <v>-3424.3</v>
      </c>
      <c r="P33" t="s">
        <v>376</v>
      </c>
      <c r="Q33" t="s">
        <v>149</v>
      </c>
      <c r="R33" t="s">
        <v>150</v>
      </c>
      <c r="S33" t="s">
        <v>33</v>
      </c>
      <c r="U33" t="s">
        <v>281</v>
      </c>
      <c r="V33" s="1">
        <v>-2834.65</v>
      </c>
    </row>
    <row r="34" spans="1:22" x14ac:dyDescent="0.25">
      <c r="A34">
        <v>31</v>
      </c>
      <c r="B34">
        <v>2008</v>
      </c>
      <c r="C34" t="s">
        <v>376</v>
      </c>
      <c r="D34" t="s">
        <v>149</v>
      </c>
      <c r="E34" t="s">
        <v>150</v>
      </c>
      <c r="F34" t="s">
        <v>33</v>
      </c>
      <c r="H34" s="17" t="s">
        <v>363</v>
      </c>
      <c r="I34" s="1">
        <v>-6256.96</v>
      </c>
      <c r="P34" t="s">
        <v>376</v>
      </c>
      <c r="Q34" t="s">
        <v>149</v>
      </c>
      <c r="R34" t="s">
        <v>150</v>
      </c>
      <c r="S34" t="s">
        <v>64</v>
      </c>
      <c r="U34" t="s">
        <v>378</v>
      </c>
      <c r="V34" s="1">
        <v>-21055.57</v>
      </c>
    </row>
    <row r="35" spans="1:22" x14ac:dyDescent="0.25">
      <c r="A35">
        <v>32</v>
      </c>
      <c r="B35">
        <v>2008</v>
      </c>
      <c r="C35" t="s">
        <v>379</v>
      </c>
      <c r="D35" t="s">
        <v>149</v>
      </c>
      <c r="E35" t="s">
        <v>150</v>
      </c>
      <c r="F35" t="s">
        <v>65</v>
      </c>
      <c r="H35" s="17" t="s">
        <v>380</v>
      </c>
      <c r="I35">
        <v>-506.5</v>
      </c>
      <c r="P35" t="s">
        <v>376</v>
      </c>
      <c r="Q35" t="s">
        <v>149</v>
      </c>
      <c r="R35" t="s">
        <v>150</v>
      </c>
      <c r="S35" t="s">
        <v>58</v>
      </c>
      <c r="U35" t="s">
        <v>366</v>
      </c>
      <c r="V35" s="1">
        <v>-3424.3</v>
      </c>
    </row>
    <row r="36" spans="1:22" x14ac:dyDescent="0.25">
      <c r="A36">
        <v>33</v>
      </c>
      <c r="B36">
        <v>2008</v>
      </c>
      <c r="C36" t="s">
        <v>70</v>
      </c>
      <c r="D36" t="s">
        <v>72</v>
      </c>
      <c r="E36" t="s">
        <v>348</v>
      </c>
      <c r="F36" t="s">
        <v>291</v>
      </c>
      <c r="H36" s="17" t="s">
        <v>381</v>
      </c>
      <c r="I36" s="1">
        <v>1855.11</v>
      </c>
      <c r="P36" t="s">
        <v>376</v>
      </c>
      <c r="Q36" t="s">
        <v>149</v>
      </c>
      <c r="R36" t="s">
        <v>150</v>
      </c>
      <c r="S36" t="s">
        <v>33</v>
      </c>
      <c r="U36" t="s">
        <v>363</v>
      </c>
      <c r="V36" s="1">
        <v>-6256.96</v>
      </c>
    </row>
    <row r="37" spans="1:22" x14ac:dyDescent="0.25">
      <c r="A37">
        <v>34</v>
      </c>
      <c r="B37">
        <v>2008</v>
      </c>
      <c r="C37" t="s">
        <v>382</v>
      </c>
      <c r="D37" t="s">
        <v>149</v>
      </c>
      <c r="E37" t="s">
        <v>150</v>
      </c>
      <c r="F37" t="s">
        <v>58</v>
      </c>
      <c r="H37" s="17" t="s">
        <v>366</v>
      </c>
      <c r="I37">
        <v>-164.88</v>
      </c>
      <c r="P37" t="s">
        <v>379</v>
      </c>
      <c r="Q37" t="s">
        <v>149</v>
      </c>
      <c r="R37" t="s">
        <v>150</v>
      </c>
      <c r="S37" t="s">
        <v>65</v>
      </c>
      <c r="U37" t="s">
        <v>380</v>
      </c>
      <c r="V37">
        <v>-506.5</v>
      </c>
    </row>
    <row r="38" spans="1:22" x14ac:dyDescent="0.25">
      <c r="A38">
        <v>35</v>
      </c>
      <c r="B38">
        <v>2008</v>
      </c>
      <c r="C38" t="s">
        <v>382</v>
      </c>
      <c r="D38" t="s">
        <v>149</v>
      </c>
      <c r="E38" t="s">
        <v>150</v>
      </c>
      <c r="F38" t="s">
        <v>58</v>
      </c>
      <c r="H38" s="17" t="s">
        <v>366</v>
      </c>
      <c r="I38" s="1">
        <v>-1159.6400000000001</v>
      </c>
      <c r="P38" t="s">
        <v>70</v>
      </c>
      <c r="Q38" t="s">
        <v>72</v>
      </c>
      <c r="R38" t="s">
        <v>348</v>
      </c>
      <c r="S38" s="59" t="s">
        <v>291</v>
      </c>
      <c r="T38" s="59"/>
      <c r="U38" s="59" t="s">
        <v>381</v>
      </c>
      <c r="V38" s="58">
        <v>1855.11</v>
      </c>
    </row>
    <row r="39" spans="1:22" x14ac:dyDescent="0.25">
      <c r="A39">
        <v>36</v>
      </c>
      <c r="B39">
        <v>2008</v>
      </c>
      <c r="C39" t="s">
        <v>382</v>
      </c>
      <c r="D39" t="s">
        <v>149</v>
      </c>
      <c r="E39" t="s">
        <v>150</v>
      </c>
      <c r="F39" t="s">
        <v>58</v>
      </c>
      <c r="H39" s="17" t="s">
        <v>366</v>
      </c>
      <c r="I39">
        <v>-547.42999999999995</v>
      </c>
      <c r="P39" t="s">
        <v>382</v>
      </c>
      <c r="Q39" t="s">
        <v>149</v>
      </c>
      <c r="R39" t="s">
        <v>150</v>
      </c>
      <c r="S39" t="s">
        <v>58</v>
      </c>
      <c r="U39" t="s">
        <v>366</v>
      </c>
      <c r="V39">
        <v>-164.88</v>
      </c>
    </row>
    <row r="40" spans="1:22" x14ac:dyDescent="0.25">
      <c r="A40">
        <v>37</v>
      </c>
      <c r="B40">
        <v>2008</v>
      </c>
      <c r="C40" t="s">
        <v>71</v>
      </c>
      <c r="D40" t="s">
        <v>72</v>
      </c>
      <c r="E40" t="s">
        <v>73</v>
      </c>
      <c r="F40" t="s">
        <v>73</v>
      </c>
      <c r="H40" s="17">
        <v>420549</v>
      </c>
      <c r="I40" s="1">
        <v>144020.20000000001</v>
      </c>
      <c r="P40" t="s">
        <v>382</v>
      </c>
      <c r="Q40" t="s">
        <v>149</v>
      </c>
      <c r="R40" t="s">
        <v>150</v>
      </c>
      <c r="S40" t="s">
        <v>58</v>
      </c>
      <c r="U40" t="s">
        <v>366</v>
      </c>
      <c r="V40" s="1">
        <v>-1159.6400000000001</v>
      </c>
    </row>
    <row r="41" spans="1:22" x14ac:dyDescent="0.25">
      <c r="A41">
        <v>38</v>
      </c>
      <c r="B41">
        <v>2008</v>
      </c>
      <c r="C41" t="s">
        <v>383</v>
      </c>
      <c r="D41" t="s">
        <v>149</v>
      </c>
      <c r="E41" t="s">
        <v>150</v>
      </c>
      <c r="F41" t="s">
        <v>26</v>
      </c>
      <c r="H41" s="17">
        <v>6137167</v>
      </c>
      <c r="I41" s="1">
        <v>-50000</v>
      </c>
      <c r="P41" t="s">
        <v>382</v>
      </c>
      <c r="Q41" t="s">
        <v>149</v>
      </c>
      <c r="R41" t="s">
        <v>150</v>
      </c>
      <c r="S41" t="s">
        <v>58</v>
      </c>
      <c r="U41" t="s">
        <v>366</v>
      </c>
      <c r="V41">
        <v>-547.42999999999995</v>
      </c>
    </row>
    <row r="42" spans="1:22" x14ac:dyDescent="0.25">
      <c r="A42">
        <v>39</v>
      </c>
      <c r="B42">
        <v>2008</v>
      </c>
      <c r="C42" t="s">
        <v>383</v>
      </c>
      <c r="D42" t="s">
        <v>149</v>
      </c>
      <c r="E42" t="s">
        <v>150</v>
      </c>
      <c r="F42" t="s">
        <v>26</v>
      </c>
      <c r="H42" s="17">
        <v>6137167</v>
      </c>
      <c r="I42" s="1">
        <v>-50000</v>
      </c>
      <c r="P42" t="s">
        <v>71</v>
      </c>
      <c r="Q42" t="s">
        <v>72</v>
      </c>
      <c r="R42" t="s">
        <v>73</v>
      </c>
      <c r="S42" t="s">
        <v>73</v>
      </c>
      <c r="U42">
        <v>420549</v>
      </c>
      <c r="V42" s="1">
        <v>144020.20000000001</v>
      </c>
    </row>
    <row r="43" spans="1:22" x14ac:dyDescent="0.25">
      <c r="A43">
        <v>40</v>
      </c>
      <c r="B43">
        <v>2008</v>
      </c>
      <c r="C43" t="s">
        <v>384</v>
      </c>
      <c r="D43" t="s">
        <v>149</v>
      </c>
      <c r="E43" t="s">
        <v>150</v>
      </c>
      <c r="F43" t="s">
        <v>33</v>
      </c>
      <c r="H43" s="17" t="s">
        <v>385</v>
      </c>
      <c r="I43" s="1">
        <v>-1382.91</v>
      </c>
      <c r="P43" t="s">
        <v>383</v>
      </c>
      <c r="Q43" t="s">
        <v>149</v>
      </c>
      <c r="R43" t="s">
        <v>150</v>
      </c>
      <c r="S43" t="s">
        <v>26</v>
      </c>
      <c r="U43">
        <v>6137167</v>
      </c>
      <c r="V43" s="1">
        <v>-50000</v>
      </c>
    </row>
    <row r="44" spans="1:22" x14ac:dyDescent="0.25">
      <c r="A44">
        <v>41</v>
      </c>
      <c r="B44">
        <v>2008</v>
      </c>
      <c r="C44" t="s">
        <v>384</v>
      </c>
      <c r="D44" t="s">
        <v>149</v>
      </c>
      <c r="E44" t="s">
        <v>150</v>
      </c>
      <c r="F44" t="s">
        <v>33</v>
      </c>
      <c r="H44" s="17" t="s">
        <v>385</v>
      </c>
      <c r="I44">
        <v>-726.87</v>
      </c>
      <c r="P44" t="s">
        <v>383</v>
      </c>
      <c r="Q44" t="s">
        <v>149</v>
      </c>
      <c r="R44" t="s">
        <v>150</v>
      </c>
      <c r="S44" t="s">
        <v>26</v>
      </c>
      <c r="U44">
        <v>6137167</v>
      </c>
      <c r="V44" s="1">
        <v>-50000</v>
      </c>
    </row>
    <row r="45" spans="1:22" x14ac:dyDescent="0.25">
      <c r="A45">
        <v>42</v>
      </c>
      <c r="B45">
        <v>2008</v>
      </c>
      <c r="C45" t="s">
        <v>384</v>
      </c>
      <c r="D45" t="s">
        <v>149</v>
      </c>
      <c r="E45" t="s">
        <v>150</v>
      </c>
      <c r="F45" t="s">
        <v>33</v>
      </c>
      <c r="H45" s="17" t="s">
        <v>385</v>
      </c>
      <c r="I45">
        <v>-544.72</v>
      </c>
      <c r="P45" t="s">
        <v>384</v>
      </c>
      <c r="Q45" t="s">
        <v>149</v>
      </c>
      <c r="R45" t="s">
        <v>150</v>
      </c>
      <c r="S45" t="s">
        <v>33</v>
      </c>
      <c r="U45" t="s">
        <v>385</v>
      </c>
      <c r="V45" s="1">
        <v>-1382.91</v>
      </c>
    </row>
    <row r="46" spans="1:22" x14ac:dyDescent="0.25">
      <c r="A46">
        <v>43</v>
      </c>
      <c r="B46">
        <v>2008</v>
      </c>
      <c r="C46" t="s">
        <v>384</v>
      </c>
      <c r="D46" t="s">
        <v>149</v>
      </c>
      <c r="E46" t="s">
        <v>150</v>
      </c>
      <c r="F46" t="s">
        <v>53</v>
      </c>
      <c r="H46" s="17" t="s">
        <v>352</v>
      </c>
      <c r="I46">
        <v>-837.32</v>
      </c>
      <c r="P46" t="s">
        <v>384</v>
      </c>
      <c r="Q46" t="s">
        <v>149</v>
      </c>
      <c r="R46" t="s">
        <v>150</v>
      </c>
      <c r="S46" t="s">
        <v>33</v>
      </c>
      <c r="U46" t="s">
        <v>385</v>
      </c>
      <c r="V46">
        <v>-726.87</v>
      </c>
    </row>
    <row r="47" spans="1:22" x14ac:dyDescent="0.25">
      <c r="A47">
        <v>44</v>
      </c>
      <c r="B47">
        <v>2008</v>
      </c>
      <c r="C47" t="s">
        <v>384</v>
      </c>
      <c r="D47" t="s">
        <v>149</v>
      </c>
      <c r="E47" t="s">
        <v>150</v>
      </c>
      <c r="F47" t="s">
        <v>53</v>
      </c>
      <c r="H47" s="17" t="s">
        <v>352</v>
      </c>
      <c r="I47" s="1">
        <v>-3362.83</v>
      </c>
      <c r="P47" t="s">
        <v>384</v>
      </c>
      <c r="Q47" t="s">
        <v>149</v>
      </c>
      <c r="R47" t="s">
        <v>150</v>
      </c>
      <c r="S47" t="s">
        <v>33</v>
      </c>
      <c r="U47" t="s">
        <v>385</v>
      </c>
      <c r="V47">
        <v>-544.72</v>
      </c>
    </row>
    <row r="48" spans="1:22" x14ac:dyDescent="0.25">
      <c r="A48">
        <v>45</v>
      </c>
      <c r="B48">
        <v>2008</v>
      </c>
      <c r="C48" t="s">
        <v>384</v>
      </c>
      <c r="D48" t="s">
        <v>149</v>
      </c>
      <c r="E48" t="s">
        <v>150</v>
      </c>
      <c r="F48" t="s">
        <v>53</v>
      </c>
      <c r="H48" s="17" t="s">
        <v>352</v>
      </c>
      <c r="I48" s="1">
        <v>-4702.79</v>
      </c>
      <c r="P48" t="s">
        <v>384</v>
      </c>
      <c r="Q48" t="s">
        <v>149</v>
      </c>
      <c r="R48" t="s">
        <v>150</v>
      </c>
      <c r="S48" t="s">
        <v>53</v>
      </c>
      <c r="U48" t="s">
        <v>352</v>
      </c>
      <c r="V48">
        <v>-837.32</v>
      </c>
    </row>
    <row r="49" spans="1:22" x14ac:dyDescent="0.25">
      <c r="A49">
        <v>46</v>
      </c>
      <c r="B49">
        <v>2008</v>
      </c>
      <c r="C49" t="s">
        <v>384</v>
      </c>
      <c r="D49" t="s">
        <v>149</v>
      </c>
      <c r="E49" t="s">
        <v>150</v>
      </c>
      <c r="F49" t="s">
        <v>33</v>
      </c>
      <c r="H49" s="17" t="s">
        <v>385</v>
      </c>
      <c r="I49" s="1">
        <v>-1016.22</v>
      </c>
      <c r="P49" t="s">
        <v>384</v>
      </c>
      <c r="Q49" t="s">
        <v>149</v>
      </c>
      <c r="R49" t="s">
        <v>150</v>
      </c>
      <c r="S49" t="s">
        <v>53</v>
      </c>
      <c r="U49" t="s">
        <v>352</v>
      </c>
      <c r="V49" s="1">
        <v>-3362.83</v>
      </c>
    </row>
    <row r="50" spans="1:22" x14ac:dyDescent="0.25">
      <c r="A50">
        <v>47</v>
      </c>
      <c r="B50">
        <v>2008</v>
      </c>
      <c r="C50" t="s">
        <v>386</v>
      </c>
      <c r="D50" t="s">
        <v>149</v>
      </c>
      <c r="E50" t="s">
        <v>150</v>
      </c>
      <c r="F50" t="s">
        <v>185</v>
      </c>
      <c r="H50" s="17" t="s">
        <v>387</v>
      </c>
      <c r="I50" s="1">
        <v>-2843</v>
      </c>
      <c r="P50" t="s">
        <v>384</v>
      </c>
      <c r="Q50" t="s">
        <v>149</v>
      </c>
      <c r="R50" t="s">
        <v>150</v>
      </c>
      <c r="S50" t="s">
        <v>53</v>
      </c>
      <c r="U50" t="s">
        <v>352</v>
      </c>
      <c r="V50" s="1">
        <v>-4702.79</v>
      </c>
    </row>
    <row r="51" spans="1:22" x14ac:dyDescent="0.25">
      <c r="A51">
        <v>48</v>
      </c>
      <c r="B51">
        <v>2008</v>
      </c>
      <c r="C51" t="s">
        <v>388</v>
      </c>
      <c r="D51" t="s">
        <v>149</v>
      </c>
      <c r="E51" t="s">
        <v>150</v>
      </c>
      <c r="F51" t="s">
        <v>55</v>
      </c>
      <c r="H51" s="17" t="s">
        <v>360</v>
      </c>
      <c r="I51" s="1">
        <v>-3613.06</v>
      </c>
      <c r="P51" t="s">
        <v>384</v>
      </c>
      <c r="Q51" t="s">
        <v>149</v>
      </c>
      <c r="R51" t="s">
        <v>150</v>
      </c>
      <c r="S51" t="s">
        <v>33</v>
      </c>
      <c r="U51" t="s">
        <v>385</v>
      </c>
      <c r="V51" s="1">
        <v>-1016.22</v>
      </c>
    </row>
    <row r="52" spans="1:22" x14ac:dyDescent="0.25">
      <c r="A52">
        <v>49</v>
      </c>
      <c r="B52">
        <v>2008</v>
      </c>
      <c r="C52" t="s">
        <v>389</v>
      </c>
      <c r="D52" t="s">
        <v>72</v>
      </c>
      <c r="E52" t="s">
        <v>348</v>
      </c>
      <c r="F52" t="s">
        <v>290</v>
      </c>
      <c r="H52" s="17" t="s">
        <v>390</v>
      </c>
      <c r="I52" s="1">
        <v>11073.5</v>
      </c>
      <c r="P52" t="s">
        <v>386</v>
      </c>
      <c r="Q52" t="s">
        <v>149</v>
      </c>
      <c r="R52" t="s">
        <v>150</v>
      </c>
      <c r="S52" t="s">
        <v>66</v>
      </c>
      <c r="U52" t="s">
        <v>387</v>
      </c>
      <c r="V52" s="1">
        <v>-2843</v>
      </c>
    </row>
    <row r="53" spans="1:22" x14ac:dyDescent="0.25">
      <c r="A53">
        <v>50</v>
      </c>
      <c r="B53">
        <v>2008</v>
      </c>
      <c r="C53" t="s">
        <v>391</v>
      </c>
      <c r="D53" t="s">
        <v>149</v>
      </c>
      <c r="E53" t="s">
        <v>150</v>
      </c>
      <c r="F53" t="s">
        <v>58</v>
      </c>
      <c r="H53" s="17" t="s">
        <v>366</v>
      </c>
      <c r="I53">
        <v>-237.16</v>
      </c>
      <c r="P53" t="s">
        <v>388</v>
      </c>
      <c r="Q53" t="s">
        <v>149</v>
      </c>
      <c r="R53" t="s">
        <v>150</v>
      </c>
      <c r="S53" t="s">
        <v>55</v>
      </c>
      <c r="U53" t="s">
        <v>360</v>
      </c>
      <c r="V53" s="1">
        <v>-3613.06</v>
      </c>
    </row>
    <row r="54" spans="1:22" x14ac:dyDescent="0.25">
      <c r="A54">
        <v>51</v>
      </c>
      <c r="B54">
        <v>2008</v>
      </c>
      <c r="C54" t="s">
        <v>391</v>
      </c>
      <c r="D54" t="s">
        <v>149</v>
      </c>
      <c r="E54" t="s">
        <v>150</v>
      </c>
      <c r="F54" t="s">
        <v>58</v>
      </c>
      <c r="H54" s="17" t="s">
        <v>366</v>
      </c>
      <c r="I54">
        <v>-295.24</v>
      </c>
      <c r="P54" t="s">
        <v>389</v>
      </c>
      <c r="Q54" t="s">
        <v>72</v>
      </c>
      <c r="R54" t="s">
        <v>348</v>
      </c>
      <c r="S54" t="s">
        <v>61</v>
      </c>
      <c r="U54" t="s">
        <v>390</v>
      </c>
      <c r="V54" s="1">
        <v>11073.5</v>
      </c>
    </row>
    <row r="55" spans="1:22" x14ac:dyDescent="0.25">
      <c r="A55">
        <v>52</v>
      </c>
      <c r="B55">
        <v>2008</v>
      </c>
      <c r="C55" t="s">
        <v>391</v>
      </c>
      <c r="D55" t="s">
        <v>149</v>
      </c>
      <c r="E55" t="s">
        <v>150</v>
      </c>
      <c r="F55" t="s">
        <v>33</v>
      </c>
      <c r="H55" s="17" t="s">
        <v>365</v>
      </c>
      <c r="I55">
        <v>-187.63</v>
      </c>
      <c r="P55" t="s">
        <v>391</v>
      </c>
      <c r="Q55" t="s">
        <v>149</v>
      </c>
      <c r="R55" t="s">
        <v>150</v>
      </c>
      <c r="S55" t="s">
        <v>58</v>
      </c>
      <c r="U55" t="s">
        <v>366</v>
      </c>
      <c r="V55">
        <v>-237.16</v>
      </c>
    </row>
    <row r="56" spans="1:22" x14ac:dyDescent="0.25">
      <c r="A56">
        <v>53</v>
      </c>
      <c r="B56">
        <v>2008</v>
      </c>
      <c r="C56" t="s">
        <v>391</v>
      </c>
      <c r="D56" t="s">
        <v>149</v>
      </c>
      <c r="E56" t="s">
        <v>150</v>
      </c>
      <c r="F56" t="s">
        <v>52</v>
      </c>
      <c r="H56" s="17" t="s">
        <v>392</v>
      </c>
      <c r="I56">
        <v>-235.33</v>
      </c>
      <c r="P56" t="s">
        <v>391</v>
      </c>
      <c r="Q56" t="s">
        <v>149</v>
      </c>
      <c r="R56" t="s">
        <v>150</v>
      </c>
      <c r="S56" t="s">
        <v>58</v>
      </c>
      <c r="U56" t="s">
        <v>366</v>
      </c>
      <c r="V56">
        <v>-295.24</v>
      </c>
    </row>
    <row r="57" spans="1:22" x14ac:dyDescent="0.25">
      <c r="A57">
        <v>54</v>
      </c>
      <c r="B57">
        <v>2008</v>
      </c>
      <c r="C57" t="s">
        <v>391</v>
      </c>
      <c r="D57" t="s">
        <v>149</v>
      </c>
      <c r="E57" t="s">
        <v>150</v>
      </c>
      <c r="F57" t="s">
        <v>82</v>
      </c>
      <c r="H57" s="17" t="s">
        <v>393</v>
      </c>
      <c r="I57">
        <v>-410.86</v>
      </c>
      <c r="P57" t="s">
        <v>391</v>
      </c>
      <c r="Q57" t="s">
        <v>149</v>
      </c>
      <c r="R57" t="s">
        <v>150</v>
      </c>
      <c r="S57" t="s">
        <v>33</v>
      </c>
      <c r="U57" t="s">
        <v>365</v>
      </c>
      <c r="V57">
        <v>-187.63</v>
      </c>
    </row>
    <row r="58" spans="1:22" x14ac:dyDescent="0.25">
      <c r="A58">
        <v>55</v>
      </c>
      <c r="B58">
        <v>2008</v>
      </c>
      <c r="C58" t="s">
        <v>391</v>
      </c>
      <c r="D58" t="s">
        <v>149</v>
      </c>
      <c r="E58" t="s">
        <v>150</v>
      </c>
      <c r="F58" t="s">
        <v>58</v>
      </c>
      <c r="H58" s="17" t="s">
        <v>366</v>
      </c>
      <c r="I58">
        <v>-571.87</v>
      </c>
      <c r="P58" t="s">
        <v>391</v>
      </c>
      <c r="Q58" t="s">
        <v>149</v>
      </c>
      <c r="R58" t="s">
        <v>150</v>
      </c>
      <c r="S58" t="s">
        <v>52</v>
      </c>
      <c r="U58" t="s">
        <v>392</v>
      </c>
      <c r="V58">
        <v>-235.33</v>
      </c>
    </row>
    <row r="59" spans="1:22" x14ac:dyDescent="0.25">
      <c r="A59">
        <v>56</v>
      </c>
      <c r="B59">
        <v>2008</v>
      </c>
      <c r="C59" t="s">
        <v>391</v>
      </c>
      <c r="D59" t="s">
        <v>149</v>
      </c>
      <c r="E59" t="s">
        <v>150</v>
      </c>
      <c r="F59" t="s">
        <v>50</v>
      </c>
      <c r="H59" s="61" t="s">
        <v>358</v>
      </c>
      <c r="I59" s="1">
        <v>-2516.8000000000002</v>
      </c>
      <c r="P59" t="s">
        <v>391</v>
      </c>
      <c r="Q59" t="s">
        <v>149</v>
      </c>
      <c r="R59" t="s">
        <v>150</v>
      </c>
      <c r="S59" t="s">
        <v>394</v>
      </c>
      <c r="U59" t="s">
        <v>393</v>
      </c>
      <c r="V59">
        <v>-410.86</v>
      </c>
    </row>
    <row r="60" spans="1:22" x14ac:dyDescent="0.25">
      <c r="A60">
        <v>57</v>
      </c>
      <c r="B60">
        <v>2008</v>
      </c>
      <c r="C60" t="s">
        <v>395</v>
      </c>
      <c r="D60" t="s">
        <v>149</v>
      </c>
      <c r="E60" t="s">
        <v>150</v>
      </c>
      <c r="F60" t="s">
        <v>33</v>
      </c>
      <c r="H60" s="17" t="s">
        <v>396</v>
      </c>
      <c r="I60">
        <v>-547.39</v>
      </c>
      <c r="P60" t="s">
        <v>391</v>
      </c>
      <c r="Q60" t="s">
        <v>149</v>
      </c>
      <c r="R60" t="s">
        <v>150</v>
      </c>
      <c r="S60" t="s">
        <v>58</v>
      </c>
      <c r="U60" t="s">
        <v>366</v>
      </c>
      <c r="V60">
        <v>-571.87</v>
      </c>
    </row>
    <row r="61" spans="1:22" x14ac:dyDescent="0.25">
      <c r="A61">
        <v>58</v>
      </c>
      <c r="B61">
        <v>2008</v>
      </c>
      <c r="C61" t="s">
        <v>397</v>
      </c>
      <c r="D61" t="s">
        <v>149</v>
      </c>
      <c r="E61" t="s">
        <v>150</v>
      </c>
      <c r="F61" t="s">
        <v>293</v>
      </c>
      <c r="H61" s="17" t="s">
        <v>398</v>
      </c>
      <c r="I61">
        <v>-760.6</v>
      </c>
      <c r="P61" t="s">
        <v>391</v>
      </c>
      <c r="Q61" t="s">
        <v>149</v>
      </c>
      <c r="R61" t="s">
        <v>150</v>
      </c>
      <c r="S61" t="s">
        <v>50</v>
      </c>
      <c r="U61" s="62" t="s">
        <v>358</v>
      </c>
      <c r="V61" s="1">
        <v>-2516.8000000000002</v>
      </c>
    </row>
    <row r="62" spans="1:22" x14ac:dyDescent="0.25">
      <c r="A62">
        <v>59</v>
      </c>
      <c r="B62">
        <v>2008</v>
      </c>
      <c r="C62" t="s">
        <v>399</v>
      </c>
      <c r="D62" t="s">
        <v>149</v>
      </c>
      <c r="E62" t="s">
        <v>150</v>
      </c>
      <c r="F62" t="s">
        <v>50</v>
      </c>
      <c r="H62" s="61" t="s">
        <v>358</v>
      </c>
      <c r="I62" s="1">
        <v>-1839.2</v>
      </c>
      <c r="P62" t="s">
        <v>395</v>
      </c>
      <c r="Q62" t="s">
        <v>149</v>
      </c>
      <c r="R62" t="s">
        <v>150</v>
      </c>
      <c r="S62" t="s">
        <v>33</v>
      </c>
      <c r="U62" t="s">
        <v>396</v>
      </c>
      <c r="V62">
        <v>-547.39</v>
      </c>
    </row>
    <row r="63" spans="1:22" x14ac:dyDescent="0.25">
      <c r="A63">
        <v>60</v>
      </c>
      <c r="B63">
        <v>2009</v>
      </c>
      <c r="C63" t="s">
        <v>400</v>
      </c>
      <c r="F63" t="s">
        <v>8</v>
      </c>
      <c r="I63" s="1">
        <v>13591.6</v>
      </c>
      <c r="P63" t="s">
        <v>397</v>
      </c>
      <c r="Q63" t="s">
        <v>149</v>
      </c>
      <c r="R63" t="s">
        <v>150</v>
      </c>
      <c r="S63" t="s">
        <v>293</v>
      </c>
      <c r="U63" t="s">
        <v>398</v>
      </c>
      <c r="V63">
        <v>-760.6</v>
      </c>
    </row>
    <row r="64" spans="1:22" x14ac:dyDescent="0.25">
      <c r="A64">
        <v>61</v>
      </c>
      <c r="B64">
        <v>2009</v>
      </c>
      <c r="C64" t="s">
        <v>400</v>
      </c>
      <c r="F64" t="s">
        <v>10</v>
      </c>
      <c r="I64" s="1">
        <v>-2038.5</v>
      </c>
      <c r="P64" t="s">
        <v>399</v>
      </c>
      <c r="Q64" t="s">
        <v>149</v>
      </c>
      <c r="R64" t="s">
        <v>150</v>
      </c>
      <c r="S64" t="s">
        <v>50</v>
      </c>
      <c r="U64" s="62" t="s">
        <v>358</v>
      </c>
      <c r="V64" s="1">
        <v>-1839.2</v>
      </c>
    </row>
    <row r="65" spans="1:24" x14ac:dyDescent="0.25">
      <c r="A65">
        <v>62</v>
      </c>
      <c r="B65">
        <v>2009</v>
      </c>
      <c r="C65" t="s">
        <v>400</v>
      </c>
      <c r="F65" t="s">
        <v>11</v>
      </c>
      <c r="I65">
        <v>-17</v>
      </c>
      <c r="P65" t="s">
        <v>25</v>
      </c>
      <c r="Q65" t="s">
        <v>152</v>
      </c>
      <c r="V65" s="1">
        <f>SUM(V5:V64)</f>
        <v>453898.6700000001</v>
      </c>
      <c r="W65" s="1">
        <v>453898.67</v>
      </c>
    </row>
    <row r="66" spans="1:24" x14ac:dyDescent="0.25">
      <c r="A66">
        <v>63</v>
      </c>
      <c r="B66">
        <v>2009</v>
      </c>
      <c r="C66" t="s">
        <v>56</v>
      </c>
      <c r="D66" t="s">
        <v>72</v>
      </c>
      <c r="E66" t="s">
        <v>348</v>
      </c>
      <c r="F66" t="s">
        <v>26</v>
      </c>
      <c r="H66" s="17" t="s">
        <v>349</v>
      </c>
      <c r="I66" s="1">
        <v>50000</v>
      </c>
    </row>
    <row r="67" spans="1:24" x14ac:dyDescent="0.25">
      <c r="A67">
        <v>64</v>
      </c>
      <c r="B67">
        <v>2009</v>
      </c>
      <c r="C67" t="s">
        <v>401</v>
      </c>
      <c r="D67" t="s">
        <v>149</v>
      </c>
      <c r="E67" t="s">
        <v>150</v>
      </c>
      <c r="F67" t="s">
        <v>303</v>
      </c>
      <c r="H67" s="17" t="s">
        <v>369</v>
      </c>
      <c r="I67">
        <v>-777.07</v>
      </c>
      <c r="P67" t="s">
        <v>400</v>
      </c>
      <c r="Q67" t="s">
        <v>402</v>
      </c>
      <c r="R67" t="s">
        <v>147</v>
      </c>
      <c r="V67" s="1">
        <v>453898.67</v>
      </c>
      <c r="W67">
        <f>+(V67+V5)/2</f>
        <v>431355.26500000001</v>
      </c>
    </row>
    <row r="68" spans="1:24" x14ac:dyDescent="0.25">
      <c r="A68">
        <v>65</v>
      </c>
      <c r="B68">
        <v>2009</v>
      </c>
      <c r="C68" t="s">
        <v>403</v>
      </c>
      <c r="D68" t="s">
        <v>149</v>
      </c>
      <c r="E68" t="s">
        <v>150</v>
      </c>
      <c r="F68" t="s">
        <v>303</v>
      </c>
      <c r="H68" s="17" t="s">
        <v>369</v>
      </c>
      <c r="I68">
        <v>-579.11</v>
      </c>
      <c r="P68" t="s">
        <v>400</v>
      </c>
      <c r="S68" t="s">
        <v>8</v>
      </c>
      <c r="V68" s="1">
        <v>13591.6</v>
      </c>
      <c r="W68" s="63">
        <f>+V68/W67</f>
        <v>3.1509062489361292E-2</v>
      </c>
      <c r="X68" t="s">
        <v>404</v>
      </c>
    </row>
    <row r="69" spans="1:24" x14ac:dyDescent="0.25">
      <c r="A69">
        <v>66</v>
      </c>
      <c r="B69">
        <v>2009</v>
      </c>
      <c r="C69" t="s">
        <v>403</v>
      </c>
      <c r="D69" t="s">
        <v>149</v>
      </c>
      <c r="E69" t="s">
        <v>150</v>
      </c>
      <c r="F69" t="s">
        <v>50</v>
      </c>
      <c r="H69" s="61" t="s">
        <v>358</v>
      </c>
      <c r="I69" s="1">
        <v>-26897.38</v>
      </c>
      <c r="P69" t="s">
        <v>400</v>
      </c>
      <c r="S69" t="s">
        <v>10</v>
      </c>
      <c r="V69" s="1">
        <v>-2038.5</v>
      </c>
      <c r="W69" s="63">
        <f>+V69/V68</f>
        <v>-0.14998234203478619</v>
      </c>
      <c r="X69" t="s">
        <v>405</v>
      </c>
    </row>
    <row r="70" spans="1:24" x14ac:dyDescent="0.25">
      <c r="A70">
        <v>67</v>
      </c>
      <c r="B70">
        <v>2009</v>
      </c>
      <c r="C70" t="s">
        <v>406</v>
      </c>
      <c r="D70" t="s">
        <v>149</v>
      </c>
      <c r="E70" t="s">
        <v>150</v>
      </c>
      <c r="F70" t="s">
        <v>303</v>
      </c>
      <c r="H70" s="17" t="s">
        <v>369</v>
      </c>
      <c r="I70" s="1">
        <v>-1023.5</v>
      </c>
      <c r="P70" t="s">
        <v>400</v>
      </c>
      <c r="S70" t="s">
        <v>11</v>
      </c>
      <c r="V70">
        <v>-17</v>
      </c>
    </row>
    <row r="71" spans="1:24" x14ac:dyDescent="0.25">
      <c r="A71">
        <v>68</v>
      </c>
      <c r="B71">
        <v>2009</v>
      </c>
      <c r="C71" t="s">
        <v>406</v>
      </c>
      <c r="D71" t="s">
        <v>149</v>
      </c>
      <c r="E71" t="s">
        <v>150</v>
      </c>
      <c r="F71" t="s">
        <v>303</v>
      </c>
      <c r="H71" s="17" t="s">
        <v>369</v>
      </c>
      <c r="I71">
        <v>-905.24</v>
      </c>
      <c r="P71" t="s">
        <v>56</v>
      </c>
      <c r="Q71" t="s">
        <v>72</v>
      </c>
      <c r="R71" t="s">
        <v>348</v>
      </c>
      <c r="S71" t="s">
        <v>26</v>
      </c>
      <c r="U71" t="s">
        <v>349</v>
      </c>
      <c r="V71" s="1">
        <v>50000</v>
      </c>
    </row>
    <row r="72" spans="1:24" x14ac:dyDescent="0.25">
      <c r="A72">
        <v>69</v>
      </c>
      <c r="B72">
        <v>2009</v>
      </c>
      <c r="C72" t="s">
        <v>407</v>
      </c>
      <c r="D72" t="s">
        <v>149</v>
      </c>
      <c r="E72" t="s">
        <v>150</v>
      </c>
      <c r="F72" t="s">
        <v>33</v>
      </c>
      <c r="H72" s="17" t="s">
        <v>396</v>
      </c>
      <c r="I72" s="1">
        <v>-3280.62</v>
      </c>
      <c r="P72" t="s">
        <v>401</v>
      </c>
      <c r="Q72" t="s">
        <v>149</v>
      </c>
      <c r="R72" t="s">
        <v>150</v>
      </c>
      <c r="S72" t="s">
        <v>303</v>
      </c>
      <c r="U72" t="s">
        <v>369</v>
      </c>
      <c r="V72">
        <v>-777.07</v>
      </c>
    </row>
    <row r="73" spans="1:24" x14ac:dyDescent="0.25">
      <c r="A73">
        <v>70</v>
      </c>
      <c r="B73">
        <v>2009</v>
      </c>
      <c r="C73" t="s">
        <v>408</v>
      </c>
      <c r="D73" t="s">
        <v>149</v>
      </c>
      <c r="E73" t="s">
        <v>150</v>
      </c>
      <c r="F73" t="s">
        <v>50</v>
      </c>
      <c r="H73" s="61" t="s">
        <v>358</v>
      </c>
      <c r="I73" s="1">
        <v>-3791.32</v>
      </c>
      <c r="P73" t="s">
        <v>403</v>
      </c>
      <c r="Q73" t="s">
        <v>149</v>
      </c>
      <c r="R73" t="s">
        <v>150</v>
      </c>
      <c r="S73" t="s">
        <v>303</v>
      </c>
      <c r="U73" t="s">
        <v>369</v>
      </c>
      <c r="V73">
        <v>-579.11</v>
      </c>
    </row>
    <row r="74" spans="1:24" x14ac:dyDescent="0.25">
      <c r="A74">
        <v>71</v>
      </c>
      <c r="B74">
        <v>2009</v>
      </c>
      <c r="C74" t="s">
        <v>409</v>
      </c>
      <c r="D74" t="s">
        <v>149</v>
      </c>
      <c r="E74" t="s">
        <v>150</v>
      </c>
      <c r="F74" t="s">
        <v>51</v>
      </c>
      <c r="H74" s="17" t="s">
        <v>410</v>
      </c>
      <c r="I74">
        <v>-590.58000000000004</v>
      </c>
      <c r="P74" t="s">
        <v>403</v>
      </c>
      <c r="Q74" t="s">
        <v>149</v>
      </c>
      <c r="R74" t="s">
        <v>150</v>
      </c>
      <c r="S74" t="s">
        <v>50</v>
      </c>
      <c r="U74" s="62" t="s">
        <v>358</v>
      </c>
      <c r="V74" s="1">
        <v>-26897.38</v>
      </c>
    </row>
    <row r="75" spans="1:24" x14ac:dyDescent="0.25">
      <c r="A75">
        <v>72</v>
      </c>
      <c r="B75">
        <v>2009</v>
      </c>
      <c r="C75" t="s">
        <v>409</v>
      </c>
      <c r="D75" t="s">
        <v>149</v>
      </c>
      <c r="E75" t="s">
        <v>150</v>
      </c>
      <c r="F75" t="s">
        <v>51</v>
      </c>
      <c r="H75" s="17" t="s">
        <v>410</v>
      </c>
      <c r="I75">
        <v>-183.87</v>
      </c>
      <c r="P75" t="s">
        <v>406</v>
      </c>
      <c r="Q75" t="s">
        <v>149</v>
      </c>
      <c r="R75" t="s">
        <v>150</v>
      </c>
      <c r="S75" t="s">
        <v>303</v>
      </c>
      <c r="U75" t="s">
        <v>369</v>
      </c>
      <c r="V75" s="1">
        <v>-1023.5</v>
      </c>
    </row>
    <row r="76" spans="1:24" x14ac:dyDescent="0.25">
      <c r="A76">
        <v>73</v>
      </c>
      <c r="B76">
        <v>2009</v>
      </c>
      <c r="C76" t="s">
        <v>411</v>
      </c>
      <c r="D76" t="s">
        <v>72</v>
      </c>
      <c r="E76" t="s">
        <v>348</v>
      </c>
      <c r="F76" t="s">
        <v>26</v>
      </c>
      <c r="H76" s="17" t="s">
        <v>349</v>
      </c>
      <c r="I76" s="1">
        <v>25000</v>
      </c>
      <c r="P76" t="s">
        <v>406</v>
      </c>
      <c r="Q76" t="s">
        <v>149</v>
      </c>
      <c r="R76" t="s">
        <v>150</v>
      </c>
      <c r="S76" t="s">
        <v>303</v>
      </c>
      <c r="U76" t="s">
        <v>369</v>
      </c>
      <c r="V76">
        <v>-905.24</v>
      </c>
    </row>
    <row r="77" spans="1:24" x14ac:dyDescent="0.25">
      <c r="A77">
        <v>74</v>
      </c>
      <c r="B77">
        <v>2009</v>
      </c>
      <c r="C77" t="s">
        <v>412</v>
      </c>
      <c r="D77" t="s">
        <v>149</v>
      </c>
      <c r="E77" t="s">
        <v>150</v>
      </c>
      <c r="F77" t="s">
        <v>52</v>
      </c>
      <c r="H77" s="17" t="s">
        <v>392</v>
      </c>
      <c r="I77">
        <v>-192.87</v>
      </c>
      <c r="P77" t="s">
        <v>407</v>
      </c>
      <c r="Q77" t="s">
        <v>149</v>
      </c>
      <c r="R77" t="s">
        <v>150</v>
      </c>
      <c r="S77" t="s">
        <v>33</v>
      </c>
      <c r="U77" t="s">
        <v>396</v>
      </c>
      <c r="V77" s="1">
        <v>-3280.62</v>
      </c>
    </row>
    <row r="78" spans="1:24" x14ac:dyDescent="0.25">
      <c r="A78">
        <v>75</v>
      </c>
      <c r="B78">
        <v>2009</v>
      </c>
      <c r="C78" t="s">
        <v>412</v>
      </c>
      <c r="D78" t="s">
        <v>149</v>
      </c>
      <c r="E78" t="s">
        <v>150</v>
      </c>
      <c r="F78" t="s">
        <v>59</v>
      </c>
      <c r="H78" s="17" t="s">
        <v>368</v>
      </c>
      <c r="I78">
        <v>-98.66</v>
      </c>
      <c r="P78" t="s">
        <v>408</v>
      </c>
      <c r="Q78" t="s">
        <v>149</v>
      </c>
      <c r="R78" t="s">
        <v>150</v>
      </c>
      <c r="S78" t="s">
        <v>50</v>
      </c>
      <c r="U78" s="62" t="s">
        <v>358</v>
      </c>
      <c r="V78" s="1">
        <v>-3791.32</v>
      </c>
    </row>
    <row r="79" spans="1:24" x14ac:dyDescent="0.25">
      <c r="A79">
        <v>76</v>
      </c>
      <c r="B79">
        <v>2009</v>
      </c>
      <c r="C79" t="s">
        <v>412</v>
      </c>
      <c r="D79" t="s">
        <v>149</v>
      </c>
      <c r="E79" t="s">
        <v>150</v>
      </c>
      <c r="F79" t="s">
        <v>33</v>
      </c>
      <c r="H79" s="17" t="s">
        <v>396</v>
      </c>
      <c r="I79">
        <v>-333.48</v>
      </c>
      <c r="P79" t="s">
        <v>409</v>
      </c>
      <c r="Q79" t="s">
        <v>149</v>
      </c>
      <c r="R79" t="s">
        <v>150</v>
      </c>
      <c r="S79" t="s">
        <v>51</v>
      </c>
      <c r="U79" t="s">
        <v>410</v>
      </c>
      <c r="V79">
        <v>-590.58000000000004</v>
      </c>
    </row>
    <row r="80" spans="1:24" x14ac:dyDescent="0.25">
      <c r="A80">
        <v>77</v>
      </c>
      <c r="B80">
        <v>2009</v>
      </c>
      <c r="C80" t="s">
        <v>412</v>
      </c>
      <c r="D80" t="s">
        <v>149</v>
      </c>
      <c r="E80" t="s">
        <v>150</v>
      </c>
      <c r="F80" t="s">
        <v>33</v>
      </c>
      <c r="H80" s="17" t="s">
        <v>396</v>
      </c>
      <c r="I80">
        <v>-340.74</v>
      </c>
      <c r="P80" t="s">
        <v>409</v>
      </c>
      <c r="Q80" t="s">
        <v>149</v>
      </c>
      <c r="R80" t="s">
        <v>150</v>
      </c>
      <c r="S80" t="s">
        <v>51</v>
      </c>
      <c r="U80" t="s">
        <v>410</v>
      </c>
      <c r="V80">
        <v>-183.87</v>
      </c>
    </row>
    <row r="81" spans="1:22" x14ac:dyDescent="0.25">
      <c r="A81">
        <v>78</v>
      </c>
      <c r="B81">
        <v>2009</v>
      </c>
      <c r="C81" t="s">
        <v>412</v>
      </c>
      <c r="D81" t="s">
        <v>149</v>
      </c>
      <c r="E81" t="s">
        <v>150</v>
      </c>
      <c r="F81" t="s">
        <v>33</v>
      </c>
      <c r="H81" s="17" t="s">
        <v>396</v>
      </c>
      <c r="I81">
        <v>-537.37</v>
      </c>
      <c r="P81" t="s">
        <v>411</v>
      </c>
      <c r="Q81" t="s">
        <v>72</v>
      </c>
      <c r="R81" t="s">
        <v>348</v>
      </c>
      <c r="S81" t="s">
        <v>26</v>
      </c>
      <c r="U81" t="s">
        <v>349</v>
      </c>
      <c r="V81" s="1">
        <v>25000</v>
      </c>
    </row>
    <row r="82" spans="1:22" x14ac:dyDescent="0.25">
      <c r="A82">
        <v>79</v>
      </c>
      <c r="B82">
        <v>2009</v>
      </c>
      <c r="C82" t="s">
        <v>412</v>
      </c>
      <c r="D82" t="s">
        <v>149</v>
      </c>
      <c r="E82" t="s">
        <v>150</v>
      </c>
      <c r="F82" t="s">
        <v>33</v>
      </c>
      <c r="H82" s="17" t="s">
        <v>396</v>
      </c>
      <c r="I82" s="1">
        <v>-6573.16</v>
      </c>
      <c r="P82" t="s">
        <v>412</v>
      </c>
      <c r="Q82" t="s">
        <v>149</v>
      </c>
      <c r="R82" t="s">
        <v>150</v>
      </c>
      <c r="S82" t="s">
        <v>52</v>
      </c>
      <c r="U82" t="s">
        <v>392</v>
      </c>
      <c r="V82">
        <v>-192.87</v>
      </c>
    </row>
    <row r="83" spans="1:22" x14ac:dyDescent="0.25">
      <c r="A83">
        <v>80</v>
      </c>
      <c r="B83">
        <v>2009</v>
      </c>
      <c r="C83" t="s">
        <v>412</v>
      </c>
      <c r="D83" t="s">
        <v>149</v>
      </c>
      <c r="E83" t="s">
        <v>150</v>
      </c>
      <c r="F83" t="s">
        <v>33</v>
      </c>
      <c r="H83" s="17" t="s">
        <v>396</v>
      </c>
      <c r="I83" s="1">
        <v>-6521.05</v>
      </c>
      <c r="P83" t="s">
        <v>412</v>
      </c>
      <c r="Q83" t="s">
        <v>149</v>
      </c>
      <c r="R83" t="s">
        <v>150</v>
      </c>
      <c r="S83" t="s">
        <v>59</v>
      </c>
      <c r="U83" t="s">
        <v>368</v>
      </c>
      <c r="V83">
        <v>-98.66</v>
      </c>
    </row>
    <row r="84" spans="1:22" x14ac:dyDescent="0.25">
      <c r="A84">
        <v>81</v>
      </c>
      <c r="B84">
        <v>2009</v>
      </c>
      <c r="C84" t="s">
        <v>412</v>
      </c>
      <c r="D84" t="s">
        <v>149</v>
      </c>
      <c r="E84" t="s">
        <v>150</v>
      </c>
      <c r="F84" t="s">
        <v>53</v>
      </c>
      <c r="H84" s="17" t="s">
        <v>413</v>
      </c>
      <c r="I84" s="1">
        <v>-1258.52</v>
      </c>
      <c r="P84" t="s">
        <v>412</v>
      </c>
      <c r="Q84" t="s">
        <v>149</v>
      </c>
      <c r="R84" t="s">
        <v>150</v>
      </c>
      <c r="S84" t="s">
        <v>33</v>
      </c>
      <c r="U84" t="s">
        <v>396</v>
      </c>
      <c r="V84">
        <v>-333.48</v>
      </c>
    </row>
    <row r="85" spans="1:22" x14ac:dyDescent="0.25">
      <c r="A85">
        <v>82</v>
      </c>
      <c r="B85">
        <v>2009</v>
      </c>
      <c r="C85" t="s">
        <v>414</v>
      </c>
      <c r="D85" t="s">
        <v>72</v>
      </c>
      <c r="E85" t="s">
        <v>348</v>
      </c>
      <c r="F85" t="s">
        <v>26</v>
      </c>
      <c r="H85" s="17" t="s">
        <v>349</v>
      </c>
      <c r="I85" s="1">
        <v>30000</v>
      </c>
      <c r="P85" t="s">
        <v>412</v>
      </c>
      <c r="Q85" t="s">
        <v>149</v>
      </c>
      <c r="R85" t="s">
        <v>150</v>
      </c>
      <c r="S85" t="s">
        <v>33</v>
      </c>
      <c r="U85" t="s">
        <v>396</v>
      </c>
      <c r="V85">
        <v>-340.74</v>
      </c>
    </row>
    <row r="86" spans="1:22" x14ac:dyDescent="0.25">
      <c r="A86">
        <v>83</v>
      </c>
      <c r="B86">
        <v>2009</v>
      </c>
      <c r="C86" t="s">
        <v>415</v>
      </c>
      <c r="D86" t="s">
        <v>149</v>
      </c>
      <c r="E86" t="s">
        <v>150</v>
      </c>
      <c r="F86" t="s">
        <v>33</v>
      </c>
      <c r="H86" s="17" t="s">
        <v>396</v>
      </c>
      <c r="I86" s="1">
        <v>-1778.99</v>
      </c>
      <c r="P86" t="s">
        <v>412</v>
      </c>
      <c r="Q86" t="s">
        <v>149</v>
      </c>
      <c r="R86" t="s">
        <v>150</v>
      </c>
      <c r="S86" t="s">
        <v>33</v>
      </c>
      <c r="U86" t="s">
        <v>396</v>
      </c>
      <c r="V86">
        <v>-537.37</v>
      </c>
    </row>
    <row r="87" spans="1:22" x14ac:dyDescent="0.25">
      <c r="A87">
        <v>84</v>
      </c>
      <c r="B87">
        <v>2009</v>
      </c>
      <c r="C87" t="s">
        <v>415</v>
      </c>
      <c r="D87" t="s">
        <v>149</v>
      </c>
      <c r="E87" t="s">
        <v>150</v>
      </c>
      <c r="F87" t="s">
        <v>58</v>
      </c>
      <c r="H87" s="17" t="s">
        <v>366</v>
      </c>
      <c r="I87">
        <v>-544.39</v>
      </c>
      <c r="P87" t="s">
        <v>412</v>
      </c>
      <c r="Q87" t="s">
        <v>149</v>
      </c>
      <c r="R87" t="s">
        <v>150</v>
      </c>
      <c r="S87" t="s">
        <v>33</v>
      </c>
      <c r="U87" t="s">
        <v>396</v>
      </c>
      <c r="V87" s="1">
        <v>-6573.16</v>
      </c>
    </row>
    <row r="88" spans="1:22" x14ac:dyDescent="0.25">
      <c r="A88">
        <v>85</v>
      </c>
      <c r="B88">
        <v>2009</v>
      </c>
      <c r="C88" t="s">
        <v>415</v>
      </c>
      <c r="D88" t="s">
        <v>149</v>
      </c>
      <c r="E88" t="s">
        <v>150</v>
      </c>
      <c r="F88" t="s">
        <v>303</v>
      </c>
      <c r="H88" s="17" t="s">
        <v>369</v>
      </c>
      <c r="I88" s="1">
        <v>-1647.35</v>
      </c>
      <c r="P88" t="s">
        <v>412</v>
      </c>
      <c r="Q88" t="s">
        <v>149</v>
      </c>
      <c r="R88" t="s">
        <v>150</v>
      </c>
      <c r="S88" t="s">
        <v>33</v>
      </c>
      <c r="U88" t="s">
        <v>396</v>
      </c>
      <c r="V88" s="1">
        <v>-6521.05</v>
      </c>
    </row>
    <row r="89" spans="1:22" x14ac:dyDescent="0.25">
      <c r="A89">
        <v>86</v>
      </c>
      <c r="B89">
        <v>2009</v>
      </c>
      <c r="C89" t="s">
        <v>415</v>
      </c>
      <c r="D89" t="s">
        <v>149</v>
      </c>
      <c r="E89" t="s">
        <v>150</v>
      </c>
      <c r="F89" t="s">
        <v>303</v>
      </c>
      <c r="H89" s="17" t="s">
        <v>369</v>
      </c>
      <c r="I89" s="1">
        <v>-5370.79</v>
      </c>
      <c r="P89" t="s">
        <v>412</v>
      </c>
      <c r="Q89" t="s">
        <v>149</v>
      </c>
      <c r="R89" t="s">
        <v>150</v>
      </c>
      <c r="S89" t="s">
        <v>53</v>
      </c>
      <c r="U89" t="s">
        <v>413</v>
      </c>
      <c r="V89" s="1">
        <v>-1258.52</v>
      </c>
    </row>
    <row r="90" spans="1:22" x14ac:dyDescent="0.25">
      <c r="A90">
        <v>87</v>
      </c>
      <c r="B90">
        <v>2009</v>
      </c>
      <c r="C90" t="s">
        <v>415</v>
      </c>
      <c r="D90" t="s">
        <v>149</v>
      </c>
      <c r="E90" t="s">
        <v>150</v>
      </c>
      <c r="F90" t="s">
        <v>416</v>
      </c>
      <c r="H90" s="17" t="s">
        <v>417</v>
      </c>
      <c r="I90" s="1">
        <v>-1375.2</v>
      </c>
      <c r="P90" t="s">
        <v>414</v>
      </c>
      <c r="Q90" t="s">
        <v>72</v>
      </c>
      <c r="R90" t="s">
        <v>348</v>
      </c>
      <c r="S90" t="s">
        <v>26</v>
      </c>
      <c r="U90" t="s">
        <v>349</v>
      </c>
      <c r="V90" s="1">
        <v>30000</v>
      </c>
    </row>
    <row r="91" spans="1:22" x14ac:dyDescent="0.25">
      <c r="A91">
        <v>88</v>
      </c>
      <c r="B91">
        <v>2009</v>
      </c>
      <c r="C91" t="s">
        <v>415</v>
      </c>
      <c r="D91" t="s">
        <v>149</v>
      </c>
      <c r="E91" t="s">
        <v>150</v>
      </c>
      <c r="F91" t="s">
        <v>416</v>
      </c>
      <c r="H91" s="17" t="s">
        <v>417</v>
      </c>
      <c r="I91" s="1">
        <v>-4752.9799999999996</v>
      </c>
      <c r="P91" t="s">
        <v>415</v>
      </c>
      <c r="Q91" t="s">
        <v>149</v>
      </c>
      <c r="R91" t="s">
        <v>150</v>
      </c>
      <c r="S91" t="s">
        <v>33</v>
      </c>
      <c r="U91" t="s">
        <v>396</v>
      </c>
      <c r="V91" s="1">
        <v>-1778.99</v>
      </c>
    </row>
    <row r="92" spans="1:22" x14ac:dyDescent="0.25">
      <c r="A92">
        <v>89</v>
      </c>
      <c r="B92">
        <v>2009</v>
      </c>
      <c r="C92" t="s">
        <v>418</v>
      </c>
      <c r="D92" t="s">
        <v>149</v>
      </c>
      <c r="E92" t="s">
        <v>150</v>
      </c>
      <c r="F92" t="s">
        <v>33</v>
      </c>
      <c r="H92" s="17" t="s">
        <v>419</v>
      </c>
      <c r="I92" s="1">
        <v>-1961.18</v>
      </c>
      <c r="P92" t="s">
        <v>415</v>
      </c>
      <c r="Q92" t="s">
        <v>149</v>
      </c>
      <c r="R92" t="s">
        <v>150</v>
      </c>
      <c r="S92" t="s">
        <v>58</v>
      </c>
      <c r="U92" t="s">
        <v>366</v>
      </c>
      <c r="V92">
        <v>-544.39</v>
      </c>
    </row>
    <row r="93" spans="1:22" x14ac:dyDescent="0.25">
      <c r="A93">
        <v>90</v>
      </c>
      <c r="B93">
        <v>2009</v>
      </c>
      <c r="C93" t="s">
        <v>418</v>
      </c>
      <c r="D93" t="s">
        <v>149</v>
      </c>
      <c r="E93" t="s">
        <v>150</v>
      </c>
      <c r="F93" t="s">
        <v>55</v>
      </c>
      <c r="H93" s="17" t="s">
        <v>360</v>
      </c>
      <c r="I93" s="1">
        <v>-3847.8</v>
      </c>
      <c r="P93" t="s">
        <v>415</v>
      </c>
      <c r="Q93" t="s">
        <v>149</v>
      </c>
      <c r="R93" t="s">
        <v>150</v>
      </c>
      <c r="S93" t="s">
        <v>303</v>
      </c>
      <c r="U93" t="s">
        <v>369</v>
      </c>
      <c r="V93" s="1">
        <v>-1647.35</v>
      </c>
    </row>
    <row r="94" spans="1:22" x14ac:dyDescent="0.25">
      <c r="A94">
        <v>91</v>
      </c>
      <c r="B94">
        <v>2009</v>
      </c>
      <c r="C94" t="s">
        <v>418</v>
      </c>
      <c r="D94" t="s">
        <v>149</v>
      </c>
      <c r="E94" t="s">
        <v>150</v>
      </c>
      <c r="F94" t="s">
        <v>82</v>
      </c>
      <c r="H94" s="17" t="s">
        <v>393</v>
      </c>
      <c r="I94" s="1">
        <v>-16468.48</v>
      </c>
      <c r="P94" t="s">
        <v>415</v>
      </c>
      <c r="Q94" t="s">
        <v>149</v>
      </c>
      <c r="R94" t="s">
        <v>150</v>
      </c>
      <c r="S94" t="s">
        <v>303</v>
      </c>
      <c r="U94" t="s">
        <v>369</v>
      </c>
      <c r="V94" s="1">
        <v>-5370.79</v>
      </c>
    </row>
    <row r="95" spans="1:22" x14ac:dyDescent="0.25">
      <c r="A95">
        <v>92</v>
      </c>
      <c r="B95">
        <v>2010</v>
      </c>
      <c r="C95" t="s">
        <v>40</v>
      </c>
      <c r="F95" t="s">
        <v>8</v>
      </c>
      <c r="I95" s="1">
        <v>14124.68</v>
      </c>
      <c r="P95" t="s">
        <v>415</v>
      </c>
      <c r="Q95" t="s">
        <v>149</v>
      </c>
      <c r="R95" t="s">
        <v>150</v>
      </c>
      <c r="S95" t="s">
        <v>416</v>
      </c>
      <c r="U95" t="s">
        <v>417</v>
      </c>
      <c r="V95" s="1">
        <v>-1375.2</v>
      </c>
    </row>
    <row r="96" spans="1:22" x14ac:dyDescent="0.25">
      <c r="A96">
        <v>93</v>
      </c>
      <c r="B96">
        <v>2010</v>
      </c>
      <c r="C96" t="s">
        <v>40</v>
      </c>
      <c r="F96" t="s">
        <v>10</v>
      </c>
      <c r="I96" s="1">
        <v>-2118.6999999999998</v>
      </c>
      <c r="P96" t="s">
        <v>415</v>
      </c>
      <c r="Q96" t="s">
        <v>149</v>
      </c>
      <c r="R96" t="s">
        <v>150</v>
      </c>
      <c r="S96" t="s">
        <v>416</v>
      </c>
      <c r="U96" t="s">
        <v>417</v>
      </c>
      <c r="V96" s="1">
        <v>-4752.9799999999996</v>
      </c>
    </row>
    <row r="97" spans="1:24" x14ac:dyDescent="0.25">
      <c r="A97">
        <v>94</v>
      </c>
      <c r="B97">
        <v>2010</v>
      </c>
      <c r="C97" t="s">
        <v>40</v>
      </c>
      <c r="F97" t="s">
        <v>11</v>
      </c>
      <c r="I97">
        <v>-19.5</v>
      </c>
      <c r="P97" t="s">
        <v>418</v>
      </c>
      <c r="Q97" t="s">
        <v>149</v>
      </c>
      <c r="R97" t="s">
        <v>150</v>
      </c>
      <c r="S97" t="s">
        <v>33</v>
      </c>
      <c r="U97" t="s">
        <v>419</v>
      </c>
      <c r="V97" s="1">
        <v>-1961.18</v>
      </c>
    </row>
    <row r="98" spans="1:24" x14ac:dyDescent="0.25">
      <c r="A98">
        <v>95</v>
      </c>
      <c r="B98">
        <v>2010</v>
      </c>
      <c r="C98" t="s">
        <v>40</v>
      </c>
      <c r="D98" t="s">
        <v>72</v>
      </c>
      <c r="E98" t="s">
        <v>348</v>
      </c>
      <c r="F98" t="s">
        <v>26</v>
      </c>
      <c r="H98" s="17" t="s">
        <v>349</v>
      </c>
      <c r="I98" s="1">
        <v>40000</v>
      </c>
      <c r="P98" t="s">
        <v>418</v>
      </c>
      <c r="Q98" t="s">
        <v>149</v>
      </c>
      <c r="R98" t="s">
        <v>150</v>
      </c>
      <c r="S98" t="s">
        <v>55</v>
      </c>
      <c r="U98" t="s">
        <v>360</v>
      </c>
      <c r="V98" s="1">
        <v>-3847.8</v>
      </c>
    </row>
    <row r="99" spans="1:24" x14ac:dyDescent="0.25">
      <c r="A99">
        <v>96</v>
      </c>
      <c r="B99">
        <v>2010</v>
      </c>
      <c r="C99" t="s">
        <v>41</v>
      </c>
      <c r="D99" t="s">
        <v>149</v>
      </c>
      <c r="E99" t="s">
        <v>150</v>
      </c>
      <c r="F99" t="s">
        <v>27</v>
      </c>
      <c r="H99" s="17" t="s">
        <v>420</v>
      </c>
      <c r="I99">
        <v>-154.37</v>
      </c>
      <c r="P99" t="s">
        <v>418</v>
      </c>
      <c r="Q99" t="s">
        <v>149</v>
      </c>
      <c r="R99" t="s">
        <v>150</v>
      </c>
      <c r="S99" t="s">
        <v>82</v>
      </c>
      <c r="U99" t="s">
        <v>393</v>
      </c>
      <c r="V99" s="1">
        <v>-16468.48</v>
      </c>
    </row>
    <row r="100" spans="1:24" x14ac:dyDescent="0.25">
      <c r="A100">
        <v>97</v>
      </c>
      <c r="B100">
        <v>2010</v>
      </c>
      <c r="C100" t="s">
        <v>41</v>
      </c>
      <c r="D100" t="s">
        <v>149</v>
      </c>
      <c r="E100" t="s">
        <v>150</v>
      </c>
      <c r="F100" t="s">
        <v>290</v>
      </c>
      <c r="H100" s="17" t="s">
        <v>421</v>
      </c>
      <c r="I100" s="1">
        <v>-1454.92</v>
      </c>
      <c r="P100" t="s">
        <v>422</v>
      </c>
      <c r="Q100" t="s">
        <v>25</v>
      </c>
      <c r="V100" s="1">
        <f>SUM(V67:V99)</f>
        <v>478803.07000000012</v>
      </c>
      <c r="W100" s="1">
        <v>478803.07</v>
      </c>
      <c r="X100" s="1"/>
    </row>
    <row r="101" spans="1:24" x14ac:dyDescent="0.25">
      <c r="A101">
        <v>98</v>
      </c>
      <c r="B101">
        <v>2010</v>
      </c>
      <c r="C101" t="s">
        <v>42</v>
      </c>
      <c r="D101" t="s">
        <v>72</v>
      </c>
      <c r="E101" t="s">
        <v>348</v>
      </c>
      <c r="F101" t="s">
        <v>26</v>
      </c>
      <c r="H101" s="17" t="s">
        <v>349</v>
      </c>
      <c r="I101" s="1">
        <v>20000</v>
      </c>
    </row>
    <row r="102" spans="1:24" x14ac:dyDescent="0.25">
      <c r="A102">
        <v>99</v>
      </c>
      <c r="B102">
        <v>2010</v>
      </c>
      <c r="C102" t="s">
        <v>42</v>
      </c>
      <c r="D102" t="s">
        <v>149</v>
      </c>
      <c r="E102" t="s">
        <v>150</v>
      </c>
      <c r="F102" t="s">
        <v>50</v>
      </c>
      <c r="G102" s="64">
        <v>41730</v>
      </c>
      <c r="H102" s="61" t="s">
        <v>358</v>
      </c>
      <c r="I102" s="1">
        <v>-2032.8</v>
      </c>
      <c r="P102" t="s">
        <v>25</v>
      </c>
      <c r="Q102" t="s">
        <v>147</v>
      </c>
      <c r="V102" s="1">
        <v>478803.07</v>
      </c>
      <c r="W102">
        <f>+(V102+V67)/2</f>
        <v>466350.87</v>
      </c>
    </row>
    <row r="103" spans="1:24" x14ac:dyDescent="0.25">
      <c r="A103">
        <v>100</v>
      </c>
      <c r="B103">
        <v>2010</v>
      </c>
      <c r="C103" t="s">
        <v>43</v>
      </c>
      <c r="D103" t="s">
        <v>149</v>
      </c>
      <c r="E103" t="s">
        <v>150</v>
      </c>
      <c r="F103" t="s">
        <v>50</v>
      </c>
      <c r="G103">
        <v>1</v>
      </c>
      <c r="H103" s="61" t="s">
        <v>358</v>
      </c>
      <c r="I103">
        <v>-125.33</v>
      </c>
      <c r="P103" t="s">
        <v>40</v>
      </c>
      <c r="S103" t="s">
        <v>8</v>
      </c>
      <c r="V103" s="1">
        <v>14124.68</v>
      </c>
      <c r="W103" s="63">
        <f>+V103/W102</f>
        <v>3.0287667309380168E-2</v>
      </c>
      <c r="X103" t="s">
        <v>404</v>
      </c>
    </row>
    <row r="104" spans="1:24" x14ac:dyDescent="0.25">
      <c r="A104">
        <v>101</v>
      </c>
      <c r="B104">
        <v>2010</v>
      </c>
      <c r="C104" t="s">
        <v>43</v>
      </c>
      <c r="D104" t="s">
        <v>149</v>
      </c>
      <c r="E104" t="s">
        <v>150</v>
      </c>
      <c r="F104" t="s">
        <v>50</v>
      </c>
      <c r="G104" s="64">
        <v>41732</v>
      </c>
      <c r="H104" s="61" t="s">
        <v>358</v>
      </c>
      <c r="I104" s="1">
        <v>-6580.48</v>
      </c>
      <c r="P104" t="s">
        <v>40</v>
      </c>
      <c r="S104" t="s">
        <v>10</v>
      </c>
      <c r="V104" s="1">
        <v>-2118.6999999999998</v>
      </c>
      <c r="W104" s="63">
        <f>+V104/V103</f>
        <v>-0.14999985840387178</v>
      </c>
      <c r="X104" t="s">
        <v>405</v>
      </c>
    </row>
    <row r="105" spans="1:24" x14ac:dyDescent="0.25">
      <c r="A105">
        <v>102</v>
      </c>
      <c r="B105">
        <v>2010</v>
      </c>
      <c r="C105" t="s">
        <v>43</v>
      </c>
      <c r="D105" t="s">
        <v>149</v>
      </c>
      <c r="E105" t="s">
        <v>150</v>
      </c>
      <c r="F105" t="s">
        <v>50</v>
      </c>
      <c r="G105" s="64">
        <v>41731</v>
      </c>
      <c r="H105" s="61" t="s">
        <v>358</v>
      </c>
      <c r="I105" s="1">
        <v>-1694</v>
      </c>
      <c r="P105" t="s">
        <v>40</v>
      </c>
      <c r="S105" t="s">
        <v>11</v>
      </c>
      <c r="V105">
        <v>-19.5</v>
      </c>
    </row>
    <row r="106" spans="1:24" x14ac:dyDescent="0.25">
      <c r="A106">
        <v>103</v>
      </c>
      <c r="B106">
        <v>2010</v>
      </c>
      <c r="C106" t="s">
        <v>44</v>
      </c>
      <c r="D106" t="s">
        <v>149</v>
      </c>
      <c r="E106" t="s">
        <v>150</v>
      </c>
      <c r="F106" t="s">
        <v>38</v>
      </c>
      <c r="G106" t="s">
        <v>32</v>
      </c>
      <c r="H106" s="17" t="s">
        <v>423</v>
      </c>
      <c r="I106" s="1">
        <v>-7260</v>
      </c>
      <c r="P106" t="s">
        <v>40</v>
      </c>
      <c r="Q106" t="s">
        <v>72</v>
      </c>
      <c r="R106" t="s">
        <v>348</v>
      </c>
      <c r="S106" t="s">
        <v>26</v>
      </c>
      <c r="U106" t="s">
        <v>349</v>
      </c>
      <c r="V106" s="1">
        <v>40000</v>
      </c>
    </row>
    <row r="107" spans="1:24" x14ac:dyDescent="0.25">
      <c r="A107">
        <v>104</v>
      </c>
      <c r="B107">
        <v>2010</v>
      </c>
      <c r="C107" t="s">
        <v>44</v>
      </c>
      <c r="D107" t="s">
        <v>149</v>
      </c>
      <c r="E107" t="s">
        <v>150</v>
      </c>
      <c r="F107" t="s">
        <v>33</v>
      </c>
      <c r="G107">
        <v>101107</v>
      </c>
      <c r="H107" s="17" t="s">
        <v>396</v>
      </c>
      <c r="I107">
        <v>-684.16</v>
      </c>
      <c r="P107" t="s">
        <v>41</v>
      </c>
      <c r="Q107" t="s">
        <v>149</v>
      </c>
      <c r="R107" t="s">
        <v>150</v>
      </c>
      <c r="S107" t="s">
        <v>27</v>
      </c>
      <c r="U107" t="s">
        <v>420</v>
      </c>
      <c r="V107">
        <v>-154.37</v>
      </c>
    </row>
    <row r="108" spans="1:24" x14ac:dyDescent="0.25">
      <c r="A108">
        <v>105</v>
      </c>
      <c r="B108">
        <v>2010</v>
      </c>
      <c r="C108" t="s">
        <v>45</v>
      </c>
      <c r="D108" t="s">
        <v>72</v>
      </c>
      <c r="E108" t="s">
        <v>348</v>
      </c>
      <c r="F108" t="s">
        <v>26</v>
      </c>
      <c r="H108" s="17" t="s">
        <v>349</v>
      </c>
      <c r="I108" s="1">
        <v>40000</v>
      </c>
      <c r="P108" t="s">
        <v>41</v>
      </c>
      <c r="Q108" t="s">
        <v>149</v>
      </c>
      <c r="R108" t="s">
        <v>150</v>
      </c>
      <c r="S108" t="s">
        <v>290</v>
      </c>
      <c r="U108" t="s">
        <v>421</v>
      </c>
      <c r="V108" s="1">
        <v>-1454.92</v>
      </c>
    </row>
    <row r="109" spans="1:24" x14ac:dyDescent="0.25">
      <c r="A109">
        <v>106</v>
      </c>
      <c r="B109">
        <v>2010</v>
      </c>
      <c r="C109" t="s">
        <v>46</v>
      </c>
      <c r="D109" t="s">
        <v>149</v>
      </c>
      <c r="E109" t="s">
        <v>150</v>
      </c>
      <c r="F109" t="s">
        <v>33</v>
      </c>
      <c r="G109">
        <v>101225</v>
      </c>
      <c r="H109" s="17" t="s">
        <v>396</v>
      </c>
      <c r="I109">
        <v>-158.75</v>
      </c>
      <c r="P109" t="s">
        <v>42</v>
      </c>
      <c r="Q109" t="s">
        <v>72</v>
      </c>
      <c r="R109" t="s">
        <v>348</v>
      </c>
      <c r="S109" t="s">
        <v>26</v>
      </c>
      <c r="U109" t="s">
        <v>349</v>
      </c>
      <c r="V109" s="1">
        <v>20000</v>
      </c>
    </row>
    <row r="110" spans="1:24" x14ac:dyDescent="0.25">
      <c r="A110">
        <v>107</v>
      </c>
      <c r="B110">
        <v>2010</v>
      </c>
      <c r="C110" t="s">
        <v>46</v>
      </c>
      <c r="D110" t="s">
        <v>149</v>
      </c>
      <c r="E110" t="s">
        <v>150</v>
      </c>
      <c r="F110" t="s">
        <v>50</v>
      </c>
      <c r="G110" s="64">
        <v>41913</v>
      </c>
      <c r="H110" s="17" t="s">
        <v>423</v>
      </c>
      <c r="I110" s="1">
        <v>-2994.75</v>
      </c>
      <c r="P110" t="s">
        <v>42</v>
      </c>
      <c r="Q110" t="s">
        <v>149</v>
      </c>
      <c r="R110" t="s">
        <v>150</v>
      </c>
      <c r="S110" t="s">
        <v>50</v>
      </c>
      <c r="T110" s="64">
        <v>41730</v>
      </c>
      <c r="U110" s="62" t="s">
        <v>358</v>
      </c>
      <c r="V110" s="1">
        <v>-2032.8</v>
      </c>
    </row>
    <row r="111" spans="1:24" x14ac:dyDescent="0.25">
      <c r="A111">
        <v>108</v>
      </c>
      <c r="B111">
        <v>2010</v>
      </c>
      <c r="C111" t="s">
        <v>46</v>
      </c>
      <c r="D111" t="s">
        <v>149</v>
      </c>
      <c r="E111" t="s">
        <v>150</v>
      </c>
      <c r="F111" t="s">
        <v>36</v>
      </c>
      <c r="G111">
        <v>641</v>
      </c>
      <c r="H111" s="17" t="s">
        <v>424</v>
      </c>
      <c r="I111" s="1">
        <v>-4563.51</v>
      </c>
      <c r="P111" t="s">
        <v>43</v>
      </c>
      <c r="Q111" t="s">
        <v>149</v>
      </c>
      <c r="R111" t="s">
        <v>150</v>
      </c>
      <c r="S111" t="s">
        <v>50</v>
      </c>
      <c r="T111">
        <v>1</v>
      </c>
      <c r="U111" s="62" t="s">
        <v>358</v>
      </c>
      <c r="V111">
        <v>-125.33</v>
      </c>
    </row>
    <row r="112" spans="1:24" x14ac:dyDescent="0.25">
      <c r="A112">
        <v>109</v>
      </c>
      <c r="B112">
        <v>2010</v>
      </c>
      <c r="C112" t="s">
        <v>46</v>
      </c>
      <c r="D112" t="s">
        <v>149</v>
      </c>
      <c r="E112" t="s">
        <v>150</v>
      </c>
      <c r="F112" t="s">
        <v>36</v>
      </c>
      <c r="G112">
        <v>681</v>
      </c>
      <c r="H112" s="17" t="s">
        <v>424</v>
      </c>
      <c r="I112" s="1">
        <v>-5593.46</v>
      </c>
      <c r="P112" t="s">
        <v>43</v>
      </c>
      <c r="Q112" t="s">
        <v>149</v>
      </c>
      <c r="R112" t="s">
        <v>150</v>
      </c>
      <c r="S112" t="s">
        <v>50</v>
      </c>
      <c r="T112" s="64">
        <v>41732</v>
      </c>
      <c r="U112" s="62" t="s">
        <v>358</v>
      </c>
      <c r="V112" s="1">
        <v>-6580.48</v>
      </c>
    </row>
    <row r="113" spans="1:24" x14ac:dyDescent="0.25">
      <c r="A113">
        <v>110</v>
      </c>
      <c r="B113">
        <v>2010</v>
      </c>
      <c r="C113" t="s">
        <v>46</v>
      </c>
      <c r="D113" t="s">
        <v>149</v>
      </c>
      <c r="E113" t="s">
        <v>150</v>
      </c>
      <c r="F113" t="s">
        <v>50</v>
      </c>
      <c r="G113" s="64">
        <v>41914</v>
      </c>
      <c r="H113" s="61" t="s">
        <v>358</v>
      </c>
      <c r="I113">
        <v>-326.7</v>
      </c>
      <c r="P113" t="s">
        <v>43</v>
      </c>
      <c r="Q113" t="s">
        <v>149</v>
      </c>
      <c r="R113" t="s">
        <v>150</v>
      </c>
      <c r="S113" t="s">
        <v>50</v>
      </c>
      <c r="T113" s="64">
        <v>41731</v>
      </c>
      <c r="U113" s="62" t="s">
        <v>358</v>
      </c>
      <c r="V113" s="1">
        <v>-1694</v>
      </c>
    </row>
    <row r="114" spans="1:24" x14ac:dyDescent="0.25">
      <c r="A114">
        <v>111</v>
      </c>
      <c r="B114">
        <v>2010</v>
      </c>
      <c r="C114" t="s">
        <v>46</v>
      </c>
      <c r="D114" t="s">
        <v>149</v>
      </c>
      <c r="E114" t="s">
        <v>150</v>
      </c>
      <c r="F114" t="s">
        <v>50</v>
      </c>
      <c r="G114" s="64">
        <v>41913</v>
      </c>
      <c r="H114" s="61" t="s">
        <v>358</v>
      </c>
      <c r="I114" s="1">
        <v>-2994.75</v>
      </c>
      <c r="P114" t="s">
        <v>44</v>
      </c>
      <c r="Q114" t="s">
        <v>149</v>
      </c>
      <c r="R114" t="s">
        <v>150</v>
      </c>
      <c r="S114" t="s">
        <v>38</v>
      </c>
      <c r="T114" t="s">
        <v>32</v>
      </c>
      <c r="U114" t="s">
        <v>423</v>
      </c>
      <c r="V114" s="1">
        <v>-7260</v>
      </c>
    </row>
    <row r="115" spans="1:24" x14ac:dyDescent="0.25">
      <c r="A115">
        <v>112</v>
      </c>
      <c r="B115">
        <v>2010</v>
      </c>
      <c r="C115" t="s">
        <v>47</v>
      </c>
      <c r="D115" t="s">
        <v>72</v>
      </c>
      <c r="E115" t="s">
        <v>348</v>
      </c>
      <c r="F115" t="s">
        <v>38</v>
      </c>
      <c r="G115" t="s">
        <v>39</v>
      </c>
      <c r="H115" s="17" t="s">
        <v>423</v>
      </c>
      <c r="I115" s="1">
        <v>2994.75</v>
      </c>
      <c r="P115" t="s">
        <v>44</v>
      </c>
      <c r="Q115" t="s">
        <v>149</v>
      </c>
      <c r="R115" t="s">
        <v>150</v>
      </c>
      <c r="S115" t="s">
        <v>33</v>
      </c>
      <c r="T115">
        <v>101107</v>
      </c>
      <c r="U115" t="s">
        <v>396</v>
      </c>
      <c r="V115">
        <v>-684.16</v>
      </c>
    </row>
    <row r="116" spans="1:24" x14ac:dyDescent="0.25">
      <c r="A116">
        <v>113</v>
      </c>
      <c r="B116">
        <v>2011</v>
      </c>
      <c r="C116" t="s">
        <v>9</v>
      </c>
      <c r="F116" t="s">
        <v>8</v>
      </c>
      <c r="I116" s="1">
        <v>11143</v>
      </c>
      <c r="P116" t="s">
        <v>45</v>
      </c>
      <c r="Q116" t="s">
        <v>72</v>
      </c>
      <c r="R116" t="s">
        <v>348</v>
      </c>
      <c r="S116" t="s">
        <v>26</v>
      </c>
      <c r="U116" t="s">
        <v>349</v>
      </c>
      <c r="V116" s="1">
        <v>40000</v>
      </c>
    </row>
    <row r="117" spans="1:24" x14ac:dyDescent="0.25">
      <c r="A117">
        <v>114</v>
      </c>
      <c r="B117">
        <v>2011</v>
      </c>
      <c r="C117" t="s">
        <v>9</v>
      </c>
      <c r="F117" t="s">
        <v>10</v>
      </c>
      <c r="I117" s="1">
        <v>-1671</v>
      </c>
      <c r="P117" t="s">
        <v>46</v>
      </c>
      <c r="Q117" t="s">
        <v>149</v>
      </c>
      <c r="R117" t="s">
        <v>150</v>
      </c>
      <c r="S117" t="s">
        <v>33</v>
      </c>
      <c r="T117">
        <v>101225</v>
      </c>
      <c r="U117" t="s">
        <v>396</v>
      </c>
      <c r="V117">
        <v>-158.75</v>
      </c>
    </row>
    <row r="118" spans="1:24" x14ac:dyDescent="0.25">
      <c r="A118">
        <v>115</v>
      </c>
      <c r="B118">
        <v>2011</v>
      </c>
      <c r="C118" t="s">
        <v>9</v>
      </c>
      <c r="F118" t="s">
        <v>11</v>
      </c>
      <c r="I118">
        <v>-20</v>
      </c>
      <c r="P118" t="s">
        <v>46</v>
      </c>
      <c r="Q118" t="s">
        <v>149</v>
      </c>
      <c r="R118" t="s">
        <v>150</v>
      </c>
      <c r="S118" t="s">
        <v>50</v>
      </c>
      <c r="T118" s="64">
        <v>41913</v>
      </c>
      <c r="U118" t="s">
        <v>423</v>
      </c>
      <c r="V118" s="1">
        <v>-2994.75</v>
      </c>
    </row>
    <row r="119" spans="1:24" x14ac:dyDescent="0.25">
      <c r="A119">
        <v>116</v>
      </c>
      <c r="B119">
        <v>2011</v>
      </c>
      <c r="C119" t="s">
        <v>12</v>
      </c>
      <c r="D119" t="s">
        <v>149</v>
      </c>
      <c r="E119" t="s">
        <v>425</v>
      </c>
      <c r="F119" t="s">
        <v>50</v>
      </c>
      <c r="H119" s="61" t="s">
        <v>358</v>
      </c>
      <c r="I119" s="1">
        <v>-2178</v>
      </c>
      <c r="P119" t="s">
        <v>46</v>
      </c>
      <c r="Q119" t="s">
        <v>149</v>
      </c>
      <c r="R119" t="s">
        <v>150</v>
      </c>
      <c r="S119" t="s">
        <v>36</v>
      </c>
      <c r="T119">
        <v>641</v>
      </c>
      <c r="U119" t="s">
        <v>424</v>
      </c>
      <c r="V119" s="1">
        <v>-4563.51</v>
      </c>
    </row>
    <row r="120" spans="1:24" x14ac:dyDescent="0.25">
      <c r="A120">
        <v>117</v>
      </c>
      <c r="B120">
        <v>2011</v>
      </c>
      <c r="C120" t="s">
        <v>13</v>
      </c>
      <c r="D120" t="s">
        <v>149</v>
      </c>
      <c r="E120" t="s">
        <v>425</v>
      </c>
      <c r="F120" t="s">
        <v>50</v>
      </c>
      <c r="H120" s="61" t="s">
        <v>358</v>
      </c>
      <c r="I120" s="1">
        <v>-2320.85</v>
      </c>
      <c r="P120" t="s">
        <v>46</v>
      </c>
      <c r="Q120" t="s">
        <v>149</v>
      </c>
      <c r="R120" t="s">
        <v>150</v>
      </c>
      <c r="S120" t="s">
        <v>36</v>
      </c>
      <c r="T120">
        <v>681</v>
      </c>
      <c r="U120" t="s">
        <v>424</v>
      </c>
      <c r="V120" s="1">
        <v>-5593.46</v>
      </c>
    </row>
    <row r="121" spans="1:24" x14ac:dyDescent="0.25">
      <c r="A121">
        <v>118</v>
      </c>
      <c r="B121">
        <v>2011</v>
      </c>
      <c r="C121" t="s">
        <v>13</v>
      </c>
      <c r="D121" t="s">
        <v>149</v>
      </c>
      <c r="E121" t="s">
        <v>425</v>
      </c>
      <c r="F121" t="s">
        <v>50</v>
      </c>
      <c r="H121" s="61" t="s">
        <v>358</v>
      </c>
      <c r="I121" s="1">
        <v>-1742.4</v>
      </c>
      <c r="P121" t="s">
        <v>46</v>
      </c>
      <c r="Q121" t="s">
        <v>149</v>
      </c>
      <c r="R121" t="s">
        <v>150</v>
      </c>
      <c r="S121" t="s">
        <v>50</v>
      </c>
      <c r="T121" s="64">
        <v>41914</v>
      </c>
      <c r="U121" s="62" t="s">
        <v>358</v>
      </c>
      <c r="V121">
        <v>-326.7</v>
      </c>
    </row>
    <row r="122" spans="1:24" x14ac:dyDescent="0.25">
      <c r="A122">
        <v>119</v>
      </c>
      <c r="B122">
        <v>2011</v>
      </c>
      <c r="C122" t="s">
        <v>14</v>
      </c>
      <c r="D122" t="s">
        <v>149</v>
      </c>
      <c r="E122" t="s">
        <v>425</v>
      </c>
      <c r="F122" t="s">
        <v>50</v>
      </c>
      <c r="H122" s="61" t="s">
        <v>358</v>
      </c>
      <c r="I122" s="1">
        <v>-2242.92</v>
      </c>
      <c r="P122" t="s">
        <v>46</v>
      </c>
      <c r="Q122" t="s">
        <v>149</v>
      </c>
      <c r="R122" t="s">
        <v>150</v>
      </c>
      <c r="S122" t="s">
        <v>50</v>
      </c>
      <c r="T122" s="64">
        <v>41913</v>
      </c>
      <c r="U122" s="62" t="s">
        <v>358</v>
      </c>
      <c r="V122" s="1">
        <v>-2994.75</v>
      </c>
    </row>
    <row r="123" spans="1:24" x14ac:dyDescent="0.25">
      <c r="A123">
        <v>120</v>
      </c>
      <c r="B123">
        <v>2011</v>
      </c>
      <c r="C123" t="s">
        <v>17</v>
      </c>
      <c r="D123" t="s">
        <v>149</v>
      </c>
      <c r="E123" t="s">
        <v>425</v>
      </c>
      <c r="F123" t="s">
        <v>50</v>
      </c>
      <c r="H123" s="61" t="s">
        <v>358</v>
      </c>
      <c r="I123" s="1">
        <v>-1742.4</v>
      </c>
      <c r="P123" t="s">
        <v>47</v>
      </c>
      <c r="Q123" t="s">
        <v>72</v>
      </c>
      <c r="R123" t="s">
        <v>348</v>
      </c>
      <c r="S123" t="s">
        <v>38</v>
      </c>
      <c r="T123" t="s">
        <v>39</v>
      </c>
      <c r="U123" t="s">
        <v>423</v>
      </c>
      <c r="V123" s="1">
        <v>2994.75</v>
      </c>
    </row>
    <row r="124" spans="1:24" x14ac:dyDescent="0.25">
      <c r="A124">
        <v>121</v>
      </c>
      <c r="B124">
        <v>2011</v>
      </c>
      <c r="C124" t="s">
        <v>17</v>
      </c>
      <c r="D124" t="s">
        <v>149</v>
      </c>
      <c r="E124" t="s">
        <v>426</v>
      </c>
      <c r="F124" t="s">
        <v>33</v>
      </c>
      <c r="H124" s="17" t="s">
        <v>427</v>
      </c>
      <c r="I124" s="1">
        <v>-1278.5</v>
      </c>
      <c r="P124" t="s">
        <v>21</v>
      </c>
      <c r="Q124" t="s">
        <v>25</v>
      </c>
      <c r="V124" s="1">
        <f>SUM(V102:V123)</f>
        <v>557166.32000000007</v>
      </c>
      <c r="W124">
        <v>557166.31999999995</v>
      </c>
    </row>
    <row r="125" spans="1:24" x14ac:dyDescent="0.25">
      <c r="A125">
        <v>122</v>
      </c>
      <c r="B125">
        <v>2011</v>
      </c>
      <c r="C125" t="s">
        <v>17</v>
      </c>
      <c r="D125" t="s">
        <v>149</v>
      </c>
      <c r="E125" t="s">
        <v>426</v>
      </c>
      <c r="F125" t="s">
        <v>50</v>
      </c>
      <c r="H125" s="61" t="s">
        <v>358</v>
      </c>
      <c r="I125" s="1">
        <v>-1001.18</v>
      </c>
    </row>
    <row r="126" spans="1:24" x14ac:dyDescent="0.25">
      <c r="A126">
        <v>123</v>
      </c>
      <c r="B126">
        <v>2011</v>
      </c>
      <c r="C126" t="s">
        <v>17</v>
      </c>
      <c r="D126" t="s">
        <v>149</v>
      </c>
      <c r="E126" t="s">
        <v>426</v>
      </c>
      <c r="F126" t="s">
        <v>83</v>
      </c>
      <c r="H126" s="17" t="s">
        <v>428</v>
      </c>
      <c r="I126" s="1">
        <v>-1903.4</v>
      </c>
      <c r="P126" t="s">
        <v>25</v>
      </c>
      <c r="Q126" t="s">
        <v>147</v>
      </c>
      <c r="V126" s="1">
        <v>557166.31999999995</v>
      </c>
      <c r="W126">
        <f>+(V126+V102)/2</f>
        <v>517984.69499999995</v>
      </c>
    </row>
    <row r="127" spans="1:24" x14ac:dyDescent="0.25">
      <c r="A127">
        <v>124</v>
      </c>
      <c r="B127">
        <v>2011</v>
      </c>
      <c r="C127" t="s">
        <v>20</v>
      </c>
      <c r="D127" t="s">
        <v>72</v>
      </c>
      <c r="E127" t="s">
        <v>348</v>
      </c>
      <c r="F127" t="s">
        <v>26</v>
      </c>
      <c r="H127" s="17" t="s">
        <v>429</v>
      </c>
      <c r="I127" s="1">
        <v>30000</v>
      </c>
      <c r="P127" t="s">
        <v>9</v>
      </c>
      <c r="S127" t="s">
        <v>8</v>
      </c>
      <c r="V127" s="1">
        <v>11143</v>
      </c>
      <c r="W127" s="63">
        <f>+V127/W126</f>
        <v>2.1512218618737377E-2</v>
      </c>
      <c r="X127" t="s">
        <v>404</v>
      </c>
    </row>
    <row r="128" spans="1:24" x14ac:dyDescent="0.25">
      <c r="A128">
        <v>125</v>
      </c>
      <c r="B128">
        <v>2011</v>
      </c>
      <c r="C128" t="s">
        <v>20</v>
      </c>
      <c r="D128" t="s">
        <v>149</v>
      </c>
      <c r="E128" t="s">
        <v>426</v>
      </c>
      <c r="F128" t="s">
        <v>33</v>
      </c>
      <c r="H128" s="17" t="s">
        <v>427</v>
      </c>
      <c r="I128" s="1">
        <v>-13382.14</v>
      </c>
      <c r="P128" t="s">
        <v>9</v>
      </c>
      <c r="S128" t="s">
        <v>10</v>
      </c>
      <c r="V128" s="1">
        <v>-1671</v>
      </c>
      <c r="W128" s="63">
        <f>+V128/V127</f>
        <v>-0.14995961590236023</v>
      </c>
      <c r="X128" t="s">
        <v>405</v>
      </c>
    </row>
    <row r="129" spans="1:23" x14ac:dyDescent="0.25">
      <c r="A129">
        <v>126</v>
      </c>
      <c r="B129">
        <v>2011</v>
      </c>
      <c r="C129" t="s">
        <v>20</v>
      </c>
      <c r="D129" t="s">
        <v>149</v>
      </c>
      <c r="E129" t="s">
        <v>426</v>
      </c>
      <c r="F129" t="s">
        <v>53</v>
      </c>
      <c r="H129" s="17" t="s">
        <v>413</v>
      </c>
      <c r="I129" s="1">
        <v>-2941.75</v>
      </c>
      <c r="P129" t="s">
        <v>9</v>
      </c>
      <c r="S129" t="s">
        <v>11</v>
      </c>
      <c r="V129">
        <v>-20</v>
      </c>
    </row>
    <row r="130" spans="1:23" x14ac:dyDescent="0.25">
      <c r="A130">
        <v>127</v>
      </c>
      <c r="B130">
        <v>2011</v>
      </c>
      <c r="C130" t="s">
        <v>20</v>
      </c>
      <c r="D130" t="s">
        <v>149</v>
      </c>
      <c r="E130" t="s">
        <v>426</v>
      </c>
      <c r="F130" t="s">
        <v>83</v>
      </c>
      <c r="H130" s="17" t="s">
        <v>430</v>
      </c>
      <c r="I130">
        <v>-481.27</v>
      </c>
      <c r="P130" t="s">
        <v>12</v>
      </c>
      <c r="Q130" t="s">
        <v>149</v>
      </c>
      <c r="R130" t="s">
        <v>425</v>
      </c>
      <c r="S130" t="s">
        <v>50</v>
      </c>
      <c r="U130" s="62" t="s">
        <v>358</v>
      </c>
      <c r="V130" s="1">
        <v>-2178</v>
      </c>
    </row>
    <row r="131" spans="1:23" x14ac:dyDescent="0.25">
      <c r="A131">
        <v>128</v>
      </c>
      <c r="B131">
        <v>2011</v>
      </c>
      <c r="C131" t="s">
        <v>20</v>
      </c>
      <c r="D131" t="s">
        <v>149</v>
      </c>
      <c r="E131" t="s">
        <v>426</v>
      </c>
      <c r="F131" t="s">
        <v>50</v>
      </c>
      <c r="H131" s="61" t="s">
        <v>358</v>
      </c>
      <c r="I131" s="1">
        <v>-1524.6</v>
      </c>
      <c r="P131" t="s">
        <v>13</v>
      </c>
      <c r="Q131" t="s">
        <v>149</v>
      </c>
      <c r="R131" t="s">
        <v>425</v>
      </c>
      <c r="S131" t="s">
        <v>50</v>
      </c>
      <c r="U131" s="62" t="s">
        <v>358</v>
      </c>
      <c r="V131" s="1">
        <v>-2320.85</v>
      </c>
      <c r="W131" s="1"/>
    </row>
    <row r="132" spans="1:23" x14ac:dyDescent="0.25">
      <c r="A132">
        <v>129</v>
      </c>
      <c r="B132">
        <v>2011</v>
      </c>
      <c r="C132" t="s">
        <v>20</v>
      </c>
      <c r="D132" t="s">
        <v>149</v>
      </c>
      <c r="E132" t="s">
        <v>426</v>
      </c>
      <c r="F132" t="s">
        <v>50</v>
      </c>
      <c r="H132" s="61" t="s">
        <v>358</v>
      </c>
      <c r="I132" s="1">
        <v>-2242.92</v>
      </c>
      <c r="P132" t="s">
        <v>13</v>
      </c>
      <c r="Q132" t="s">
        <v>149</v>
      </c>
      <c r="R132" t="s">
        <v>425</v>
      </c>
      <c r="S132" t="s">
        <v>50</v>
      </c>
      <c r="U132" s="62" t="s">
        <v>358</v>
      </c>
      <c r="V132" s="1">
        <v>-1742.4</v>
      </c>
    </row>
    <row r="133" spans="1:23" x14ac:dyDescent="0.25">
      <c r="A133">
        <v>130</v>
      </c>
      <c r="B133">
        <v>2011</v>
      </c>
      <c r="C133" t="s">
        <v>20</v>
      </c>
      <c r="D133" t="s">
        <v>149</v>
      </c>
      <c r="E133" t="s">
        <v>426</v>
      </c>
      <c r="F133" t="s">
        <v>82</v>
      </c>
      <c r="H133" s="17" t="s">
        <v>393</v>
      </c>
      <c r="I133">
        <v>-289.19</v>
      </c>
      <c r="P133" t="s">
        <v>14</v>
      </c>
      <c r="Q133" t="s">
        <v>149</v>
      </c>
      <c r="R133" t="s">
        <v>425</v>
      </c>
      <c r="S133" t="s">
        <v>50</v>
      </c>
      <c r="U133" s="62" t="s">
        <v>358</v>
      </c>
      <c r="V133" s="1">
        <v>-2242.92</v>
      </c>
    </row>
    <row r="134" spans="1:23" x14ac:dyDescent="0.25">
      <c r="P134" t="s">
        <v>17</v>
      </c>
      <c r="Q134" t="s">
        <v>149</v>
      </c>
      <c r="R134" t="s">
        <v>425</v>
      </c>
      <c r="S134" t="s">
        <v>50</v>
      </c>
      <c r="U134" s="62" t="s">
        <v>358</v>
      </c>
      <c r="V134" s="1">
        <v>-1742.4</v>
      </c>
    </row>
    <row r="135" spans="1:23" x14ac:dyDescent="0.25">
      <c r="I135" s="1">
        <f>SUM(I4:I134)</f>
        <v>152534.93999999997</v>
      </c>
      <c r="P135" t="s">
        <v>17</v>
      </c>
      <c r="Q135" t="s">
        <v>149</v>
      </c>
      <c r="R135" t="s">
        <v>426</v>
      </c>
      <c r="S135" t="s">
        <v>33</v>
      </c>
      <c r="U135" t="s">
        <v>427</v>
      </c>
      <c r="V135" s="1">
        <v>-1278.5</v>
      </c>
    </row>
    <row r="136" spans="1:23" x14ac:dyDescent="0.25">
      <c r="P136" t="s">
        <v>17</v>
      </c>
      <c r="Q136" t="s">
        <v>149</v>
      </c>
      <c r="R136" t="s">
        <v>426</v>
      </c>
      <c r="S136" t="s">
        <v>50</v>
      </c>
      <c r="U136" s="62" t="s">
        <v>358</v>
      </c>
      <c r="V136" s="1">
        <v>-1001.18</v>
      </c>
    </row>
    <row r="137" spans="1:23" x14ac:dyDescent="0.25">
      <c r="P137" t="s">
        <v>17</v>
      </c>
      <c r="Q137" t="s">
        <v>149</v>
      </c>
      <c r="R137" t="s">
        <v>426</v>
      </c>
      <c r="S137" t="s">
        <v>83</v>
      </c>
      <c r="U137" t="s">
        <v>428</v>
      </c>
      <c r="V137" s="1">
        <v>-1903.4</v>
      </c>
    </row>
    <row r="138" spans="1:23" x14ac:dyDescent="0.25">
      <c r="P138" t="s">
        <v>20</v>
      </c>
      <c r="Q138" t="s">
        <v>72</v>
      </c>
      <c r="R138" t="s">
        <v>348</v>
      </c>
      <c r="S138" t="s">
        <v>26</v>
      </c>
      <c r="U138" t="s">
        <v>429</v>
      </c>
      <c r="V138" s="1">
        <v>30000</v>
      </c>
    </row>
    <row r="139" spans="1:23" x14ac:dyDescent="0.25">
      <c r="P139" t="s">
        <v>20</v>
      </c>
      <c r="Q139" t="s">
        <v>149</v>
      </c>
      <c r="R139" t="s">
        <v>426</v>
      </c>
      <c r="S139" t="s">
        <v>33</v>
      </c>
      <c r="U139" t="s">
        <v>427</v>
      </c>
      <c r="V139" s="1">
        <v>-13382.14</v>
      </c>
    </row>
    <row r="140" spans="1:23" x14ac:dyDescent="0.25">
      <c r="P140" t="s">
        <v>20</v>
      </c>
      <c r="Q140" t="s">
        <v>149</v>
      </c>
      <c r="R140" t="s">
        <v>426</v>
      </c>
      <c r="S140" t="s">
        <v>431</v>
      </c>
      <c r="U140" t="s">
        <v>413</v>
      </c>
      <c r="V140" s="1">
        <v>-2941.75</v>
      </c>
    </row>
    <row r="141" spans="1:23" x14ac:dyDescent="0.25">
      <c r="P141" t="s">
        <v>20</v>
      </c>
      <c r="Q141" t="s">
        <v>149</v>
      </c>
      <c r="R141" t="s">
        <v>426</v>
      </c>
      <c r="S141" t="s">
        <v>83</v>
      </c>
      <c r="U141" t="s">
        <v>430</v>
      </c>
      <c r="V141">
        <v>-481.27</v>
      </c>
    </row>
    <row r="142" spans="1:23" x14ac:dyDescent="0.25">
      <c r="P142" t="s">
        <v>20</v>
      </c>
      <c r="Q142" t="s">
        <v>149</v>
      </c>
      <c r="R142" t="s">
        <v>426</v>
      </c>
      <c r="S142" t="s">
        <v>50</v>
      </c>
      <c r="U142" s="62" t="s">
        <v>358</v>
      </c>
      <c r="V142" s="1">
        <v>-1524.6</v>
      </c>
    </row>
    <row r="143" spans="1:23" x14ac:dyDescent="0.25">
      <c r="P143" t="s">
        <v>20</v>
      </c>
      <c r="Q143" t="s">
        <v>149</v>
      </c>
      <c r="R143" t="s">
        <v>426</v>
      </c>
      <c r="S143" t="s">
        <v>50</v>
      </c>
      <c r="U143" s="62" t="s">
        <v>358</v>
      </c>
      <c r="V143" s="1">
        <v>-2242.92</v>
      </c>
    </row>
    <row r="144" spans="1:23" x14ac:dyDescent="0.25">
      <c r="P144" t="s">
        <v>20</v>
      </c>
      <c r="Q144" t="s">
        <v>149</v>
      </c>
      <c r="R144" t="s">
        <v>426</v>
      </c>
      <c r="S144" t="s">
        <v>82</v>
      </c>
      <c r="U144" t="s">
        <v>393</v>
      </c>
      <c r="V144">
        <v>-289.19</v>
      </c>
    </row>
    <row r="145" spans="9:23" customFormat="1" x14ac:dyDescent="0.25">
      <c r="I145" s="1"/>
      <c r="P145" t="s">
        <v>24</v>
      </c>
      <c r="Q145" t="s">
        <v>25</v>
      </c>
      <c r="V145" s="1">
        <f>SUM(V126:V144)</f>
        <v>561346.79999999981</v>
      </c>
      <c r="W145" s="1">
        <v>561346.80000000005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Résumé</vt:lpstr>
      <vt:lpstr>TCD</vt:lpstr>
      <vt:lpstr>vrais extraits et comparatif</vt:lpstr>
      <vt:lpstr>faux relevés 2008-2011 excel</vt:lpstr>
      <vt:lpstr>Feuil7</vt:lpstr>
      <vt:lpstr>'vrais extraits et comparatif'!Impression_des_titres</vt:lpstr>
      <vt:lpstr>Résumé!Zone_d_impression</vt:lpstr>
      <vt:lpstr>'vrais extraits et comparatif'!Zone_d_impression</vt:lpstr>
    </vt:vector>
  </TitlesOfParts>
  <Company>XDC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2014-03-03T23:51:27Z</cp:lastPrinted>
  <dcterms:created xsi:type="dcterms:W3CDTF">2014-03-01T13:57:08Z</dcterms:created>
  <dcterms:modified xsi:type="dcterms:W3CDTF">2014-03-03T23:52:09Z</dcterms:modified>
</cp:coreProperties>
</file>